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7011"/>
  <workbookPr filterPrivacy="1"/>
  <mc:AlternateContent xmlns:mc="http://schemas.openxmlformats.org/markup-compatibility/2006">
    <mc:Choice Requires="x15">
      <x15ac:absPath xmlns:x15ac="http://schemas.microsoft.com/office/spreadsheetml/2010/11/ac" url="/Users/stephaniemaung/Desktop/"/>
    </mc:Choice>
  </mc:AlternateContent>
  <bookViews>
    <workbookView xWindow="0" yWindow="460" windowWidth="25520" windowHeight="14560" activeTab="1"/>
  </bookViews>
  <sheets>
    <sheet name="4th MSG" sheetId="16" r:id="rId1"/>
    <sheet name="Update-2Yrs" sheetId="17" r:id="rId2"/>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F73" i="17" l="1"/>
  <c r="L5" i="16"/>
  <c r="J6" i="16"/>
  <c r="K6" i="16"/>
  <c r="L6" i="16"/>
  <c r="L7" i="16"/>
  <c r="J8" i="16"/>
  <c r="L8" i="16"/>
  <c r="J9" i="16"/>
  <c r="L9" i="16"/>
  <c r="L10" i="16"/>
  <c r="L11" i="16"/>
  <c r="L12" i="16"/>
  <c r="J13" i="16"/>
  <c r="L13" i="16"/>
  <c r="L14" i="16"/>
  <c r="L15" i="16"/>
  <c r="L16" i="16"/>
  <c r="L17" i="16"/>
  <c r="L18" i="16"/>
  <c r="J19" i="16"/>
  <c r="L19" i="16"/>
  <c r="L20" i="16"/>
  <c r="J21" i="16"/>
  <c r="K21" i="16"/>
  <c r="L21" i="16"/>
  <c r="J22" i="16"/>
  <c r="K22" i="16"/>
  <c r="L22" i="16"/>
  <c r="L23" i="16"/>
  <c r="L24" i="16"/>
  <c r="L25" i="16"/>
  <c r="L26" i="16"/>
  <c r="L27" i="16"/>
  <c r="L28" i="16"/>
  <c r="L29" i="16"/>
  <c r="L30" i="16"/>
  <c r="K31" i="16"/>
  <c r="L31" i="16"/>
  <c r="L32" i="16"/>
  <c r="L33" i="16"/>
  <c r="F72" i="17"/>
  <c r="F74" i="17"/>
  <c r="G47" i="17"/>
  <c r="F47" i="17"/>
  <c r="G43" i="17"/>
  <c r="F43" i="17"/>
  <c r="F42" i="17"/>
  <c r="G42" i="17"/>
  <c r="G26" i="17"/>
  <c r="G36" i="17"/>
  <c r="F26" i="17"/>
  <c r="G68" i="17"/>
  <c r="F68" i="17"/>
  <c r="E68" i="17"/>
  <c r="D68" i="17"/>
  <c r="C68" i="17"/>
  <c r="E53" i="17"/>
  <c r="D53" i="17"/>
  <c r="C53" i="17"/>
  <c r="E36" i="17"/>
  <c r="D36" i="17"/>
  <c r="C36" i="17"/>
  <c r="G23" i="17"/>
  <c r="F23" i="17"/>
  <c r="E23" i="17"/>
  <c r="D23" i="17"/>
  <c r="C23" i="17"/>
  <c r="I36" i="16"/>
  <c r="I39" i="16"/>
  <c r="I38" i="16"/>
  <c r="F36" i="16"/>
  <c r="G35" i="16"/>
  <c r="F35" i="16"/>
  <c r="I8" i="16"/>
  <c r="I33" i="16"/>
  <c r="G53" i="17"/>
  <c r="G69" i="17"/>
  <c r="G73" i="17"/>
  <c r="F53" i="17"/>
  <c r="F36" i="17"/>
  <c r="K33" i="16"/>
  <c r="I40" i="16"/>
  <c r="D69" i="17"/>
  <c r="C69" i="17"/>
  <c r="E69" i="17"/>
  <c r="E70" i="17"/>
  <c r="E73" i="17"/>
  <c r="J33" i="16"/>
  <c r="F69" i="17"/>
  <c r="G72" i="17"/>
  <c r="G74" i="17"/>
  <c r="H74" i="17"/>
</calcChain>
</file>

<file path=xl/comments1.xml><?xml version="1.0" encoding="utf-8"?>
<comments xmlns="http://schemas.openxmlformats.org/spreadsheetml/2006/main">
  <authors>
    <author>Author</author>
  </authors>
  <commentList>
    <comment ref="H22" authorId="0">
      <text>
        <r>
          <rPr>
            <sz val="9"/>
            <color indexed="81"/>
            <rFont val="Tahoma"/>
            <family val="2"/>
          </rPr>
          <t xml:space="preserve">mineral cadastre 2;
workplan and gov 4;
comms 4; 
technical 5.
</t>
        </r>
      </text>
    </comment>
  </commentList>
</comments>
</file>

<file path=xl/comments2.xml><?xml version="1.0" encoding="utf-8"?>
<comments xmlns="http://schemas.openxmlformats.org/spreadsheetml/2006/main">
  <authors>
    <author>Author</author>
  </authors>
  <commentList>
    <comment ref="C9" authorId="0">
      <text>
        <r>
          <rPr>
            <b/>
            <sz val="9"/>
            <color indexed="81"/>
            <rFont val="Tahoma"/>
            <family val="2"/>
          </rPr>
          <t>Author:</t>
        </r>
        <r>
          <rPr>
            <sz val="9"/>
            <color indexed="81"/>
            <rFont val="Tahoma"/>
            <family val="2"/>
          </rPr>
          <t xml:space="preserve">
Jan, Feb and March 2016</t>
        </r>
      </text>
    </comment>
    <comment ref="C10" authorId="0">
      <text>
        <r>
          <rPr>
            <b/>
            <sz val="9"/>
            <color indexed="81"/>
            <rFont val="Tahoma"/>
            <family val="2"/>
          </rPr>
          <t>Author:</t>
        </r>
        <r>
          <rPr>
            <sz val="9"/>
            <color indexed="81"/>
            <rFont val="Tahoma"/>
            <family val="2"/>
          </rPr>
          <t xml:space="preserve">
for March 2016 </t>
        </r>
      </text>
    </comment>
    <comment ref="D19" authorId="0">
      <text>
        <r>
          <rPr>
            <b/>
            <sz val="9"/>
            <color indexed="81"/>
            <rFont val="Tahoma"/>
            <family val="2"/>
          </rPr>
          <t>Author:</t>
        </r>
        <r>
          <rPr>
            <sz val="9"/>
            <color indexed="81"/>
            <rFont val="Tahoma"/>
            <family val="2"/>
          </rPr>
          <t xml:space="preserve">
2 dissemination work shop for each groups</t>
        </r>
      </text>
    </comment>
    <comment ref="D27" authorId="0">
      <text>
        <r>
          <rPr>
            <b/>
            <sz val="9"/>
            <color indexed="81"/>
            <rFont val="Calibri"/>
            <family val="2"/>
          </rPr>
          <t>Author:</t>
        </r>
        <r>
          <rPr>
            <sz val="9"/>
            <color indexed="81"/>
            <rFont val="Calibri"/>
            <family val="2"/>
          </rPr>
          <t xml:space="preserve">
Board Meeting &amp; Study Trip</t>
        </r>
      </text>
    </comment>
    <comment ref="E27" authorId="0">
      <text>
        <r>
          <rPr>
            <b/>
            <sz val="9"/>
            <color indexed="81"/>
            <rFont val="Calibri"/>
            <family val="2"/>
          </rPr>
          <t>Author:</t>
        </r>
        <r>
          <rPr>
            <sz val="9"/>
            <color indexed="81"/>
            <rFont val="Calibri"/>
            <family val="2"/>
          </rPr>
          <t xml:space="preserve">
one Stuy Trip only
</t>
        </r>
      </text>
    </comment>
  </commentList>
</comments>
</file>

<file path=xl/sharedStrings.xml><?xml version="1.0" encoding="utf-8"?>
<sst xmlns="http://schemas.openxmlformats.org/spreadsheetml/2006/main" count="350" uniqueCount="296">
  <si>
    <t>Objective</t>
  </si>
  <si>
    <t>1.2.4</t>
  </si>
  <si>
    <t>1.2.6</t>
  </si>
  <si>
    <t>1.2.12</t>
  </si>
  <si>
    <t>1.2.15</t>
  </si>
  <si>
    <t>2.1.1</t>
  </si>
  <si>
    <t>3.2.1</t>
  </si>
  <si>
    <t>3.2.2</t>
  </si>
  <si>
    <t>3.2.7</t>
  </si>
  <si>
    <t>4.2.7</t>
  </si>
  <si>
    <t>4.3.5</t>
  </si>
  <si>
    <t>Activities</t>
  </si>
  <si>
    <t>Implementing Agency</t>
  </si>
  <si>
    <t>Outputs</t>
  </si>
  <si>
    <t>Expense Category</t>
  </si>
  <si>
    <t>Budget Detail</t>
  </si>
  <si>
    <t>Meetings &amp; Workshops</t>
  </si>
  <si>
    <t>Consulting Services</t>
  </si>
  <si>
    <t>Meetings with Government Departments</t>
  </si>
  <si>
    <t>Secretariat &amp; T &amp; R Subcommittee</t>
  </si>
  <si>
    <t>Agreed actions, timetable &amp; responsibilities</t>
  </si>
  <si>
    <t>MSG Preparations for cadaster development</t>
  </si>
  <si>
    <t>Form Cadaster Subcommittee &amp; hold monthly meetings</t>
  </si>
  <si>
    <t>Secretariat &amp; W &amp; G Subcommittee</t>
  </si>
  <si>
    <t>Attendance record &amp; mintues</t>
  </si>
  <si>
    <t>Benefical Ownership Consultancy</t>
  </si>
  <si>
    <t>Beneficial Ownership Workshop</t>
  </si>
  <si>
    <t>Agreed BO Roadmap</t>
  </si>
  <si>
    <t>Feasibility Study</t>
  </si>
  <si>
    <t>Training Plan Review Meeting</t>
  </si>
  <si>
    <t>Secretariat &amp; C &amp; O Subcommittee</t>
  </si>
  <si>
    <t>Updated Training Plan</t>
  </si>
  <si>
    <t>Implement workshops under Training Plan</t>
  </si>
  <si>
    <t>Workshops held</t>
  </si>
  <si>
    <t>MSG Meetings</t>
  </si>
  <si>
    <t xml:space="preserve">Secretariat </t>
  </si>
  <si>
    <t>Subcommittee Meetings</t>
  </si>
  <si>
    <t>Secretariat</t>
  </si>
  <si>
    <t>Procure and support consulting firm to prepare report</t>
  </si>
  <si>
    <t>Secretariat &amp; T&amp; R Subcommittee</t>
  </si>
  <si>
    <t>Report</t>
  </si>
  <si>
    <t>C &amp; O Subcommittee</t>
  </si>
  <si>
    <t>Subnational Committee Formation &amp; Operation</t>
  </si>
  <si>
    <t>Subnational Meetings, Workshops</t>
  </si>
  <si>
    <t>Minutes and TORS</t>
  </si>
  <si>
    <t>Annual Workplan Review Workshop</t>
  </si>
  <si>
    <t>W &amp; G Subcommittee</t>
  </si>
  <si>
    <t>Attendance record, minutes &amp; Updated Workplan</t>
  </si>
  <si>
    <t>Coordination, Communications, Technical Support</t>
  </si>
  <si>
    <t>1.2.5, 1.2.10, 1.2.13, 2.1.14</t>
  </si>
  <si>
    <t>Workshops and meetings on Implementing Recommendations of 1st Report</t>
  </si>
  <si>
    <t>Design of the cadaster</t>
  </si>
  <si>
    <t>Design Documents</t>
  </si>
  <si>
    <t>Secretariat &amp;  Subcommittee</t>
  </si>
  <si>
    <t xml:space="preserve">Draft BO Roadmap  and Pilot </t>
  </si>
  <si>
    <t>Communications</t>
  </si>
  <si>
    <t>Communications Workshop</t>
  </si>
  <si>
    <t>Updated Communications Strategy &amp; Plan</t>
  </si>
  <si>
    <t>6,000 X 1 day</t>
  </si>
  <si>
    <t>5,300 X 2 days</t>
  </si>
  <si>
    <t>6,000 X 2 days</t>
  </si>
  <si>
    <t>Study tour</t>
  </si>
  <si>
    <t>MSG</t>
  </si>
  <si>
    <t>2.2.</t>
  </si>
  <si>
    <t>Feasibility Study 1 (hydro, forestry or fisheries)</t>
  </si>
  <si>
    <t>MONREC, &amp; MSG Subcommittee</t>
  </si>
  <si>
    <t>Communications staff, C &amp; O Subcommittee</t>
  </si>
  <si>
    <t>Office Set up (Computers etc)</t>
  </si>
  <si>
    <t>Procure a consultant</t>
  </si>
  <si>
    <t>1.2.7</t>
  </si>
  <si>
    <t>Review of Artisanal and Small Scale Mining</t>
  </si>
  <si>
    <t>6200 X 1 time</t>
  </si>
  <si>
    <t>EITI Public Forum</t>
  </si>
  <si>
    <t>Forum</t>
  </si>
  <si>
    <t>Procure and support consulting firm for Forestry</t>
  </si>
  <si>
    <t>MEITI Website Redesign</t>
  </si>
  <si>
    <t>Updated MEITI Website Redesign</t>
  </si>
  <si>
    <t>160,000 X 50%</t>
  </si>
  <si>
    <t>NCS</t>
  </si>
  <si>
    <t>covered under general subcommittee budget</t>
  </si>
  <si>
    <t>10% of the contract</t>
  </si>
  <si>
    <t>1.2.5</t>
  </si>
  <si>
    <t>Comparison Table for Discussion Purpose for MSG members</t>
  </si>
  <si>
    <t>Activity No</t>
  </si>
  <si>
    <t>Update New Version</t>
  </si>
  <si>
    <t>2016
(Jan-March)</t>
  </si>
  <si>
    <t>2016-17</t>
  </si>
  <si>
    <t>2017-18</t>
  </si>
  <si>
    <t>Remarks</t>
  </si>
  <si>
    <t>Objective 1 : Contribute to broader reform for resource governance</t>
  </si>
  <si>
    <t>1.1.1</t>
  </si>
  <si>
    <t>1.1.2</t>
  </si>
  <si>
    <t>1.1.3</t>
  </si>
  <si>
    <t>1.1.4</t>
  </si>
  <si>
    <t>1.1.5</t>
  </si>
  <si>
    <t>1.2.1</t>
  </si>
  <si>
    <t>Implement agreed plan regarding legislative institutionalisation of EITI in Myanmar, including holding workshops and meetings</t>
  </si>
  <si>
    <t>Reduce budget bez one year is enough for legal review but we put 10000 extra for 2017</t>
  </si>
  <si>
    <t>1.2.2</t>
  </si>
  <si>
    <t>1.2.3</t>
  </si>
  <si>
    <t>Government EITI Coordination 
1. Establish inter-departmental EITI working group under each key EITI-related ministry (EITI Special Units)
2. Review and strengthen existing government EITI coordination mechanism</t>
  </si>
  <si>
    <t>Yearly meeting for 4 years</t>
  </si>
  <si>
    <t>Carry out review of the illegal and artisanal and small scale mining (ASM) sector to understand potential contribution to national economy and estimation of production data  also refer to recommendations of the scoping study.</t>
  </si>
  <si>
    <t>to do at 4 areas-Kayin, Tanintharyee, Mdy,Shan</t>
  </si>
  <si>
    <t xml:space="preserve">EITI related research according to MSG </t>
  </si>
  <si>
    <t>New Activities-follow MSG decision</t>
  </si>
  <si>
    <t>1.2.8</t>
  </si>
  <si>
    <t>To be finished by 2015.</t>
  </si>
  <si>
    <t>1.2.9</t>
  </si>
  <si>
    <t>In lin ewith IA recommendation  combine 1.2.10</t>
  </si>
  <si>
    <t>1.2.10</t>
  </si>
  <si>
    <t xml:space="preserve"> Government to review and strengthen availability of EITI related data among SOEs for disclosure in EITI report </t>
  </si>
  <si>
    <t>1.2.11</t>
  </si>
  <si>
    <t>Carry out a study to map and identify levels of beneficial ownership in the extractive sectors in Myanmar also refer to IA's recommendations on beneficial ownership.</t>
  </si>
  <si>
    <t>1.2.13</t>
  </si>
  <si>
    <t>1.2.14</t>
  </si>
  <si>
    <t xml:space="preserve">Workshop to  explore best practice on contract disclosure and social expenditure, based on this workshop MSG to make recommendations on contract disclosure and social expenditures </t>
  </si>
  <si>
    <t xml:space="preserve">Carry out a feasibility study on the potential inclusion of the hydropower sector in the EITI Reoprting Process. </t>
  </si>
  <si>
    <t>It not wider scope and base on previous study, reduced budget</t>
  </si>
  <si>
    <t>Budget Sub Total For Objective-1</t>
  </si>
  <si>
    <t xml:space="preserve">Objective 2 :  Create enabling environment for EITI </t>
  </si>
  <si>
    <t>2.2.1</t>
  </si>
  <si>
    <t>2.2.2</t>
  </si>
  <si>
    <t>once in Yearly MSG study tour and International BOD meeting bi annual</t>
  </si>
  <si>
    <t>2.2.3</t>
  </si>
  <si>
    <r>
      <t xml:space="preserve">MEITI MSG delegation to attend </t>
    </r>
    <r>
      <rPr>
        <b/>
        <sz val="12"/>
        <rFont val="Calibri"/>
        <family val="2"/>
        <scheme val="minor"/>
      </rPr>
      <t>EITI Global Conference</t>
    </r>
    <r>
      <rPr>
        <sz val="12"/>
        <rFont val="Calibri"/>
        <family val="2"/>
        <scheme val="minor"/>
      </rPr>
      <t xml:space="preserve"> – held every 2 or 3 years</t>
    </r>
  </si>
  <si>
    <t>According to this year invitation,  4 PPL only invited. Therefore reduce budget.</t>
  </si>
  <si>
    <t>2.2.4</t>
  </si>
  <si>
    <t xml:space="preserve">Government training and capacity development (as requested by government)
1. Basic natural resource governance training to EITI related (Union) ministries 
2. Basic natural resource governance and EITI training to regional governments (especially from resource rich states and regions)
3. Advance Natural Resource Governance and Reporting Practice Training to MEITI Government, Working Group and Working Group/Focal Group from Each EITI Related Government Agencies
4. Fiscal regime in EI related training
5. International accounting standard and project financing and evaluation training  </t>
  </si>
  <si>
    <t>2.2.5</t>
  </si>
  <si>
    <t xml:space="preserve">Civil Society Organisation (CSOs) training and capacity development  
Training activities to be developed as per Training Needs Assessment </t>
  </si>
  <si>
    <t>2.2.6</t>
  </si>
  <si>
    <t xml:space="preserve">Private Sector training and capacity development
Training activities to be developed as per Training Needs Assessment </t>
  </si>
  <si>
    <t xml:space="preserve">Financial Consultant- to build up MOF secretariat team' financial management </t>
  </si>
  <si>
    <t>2.3.1</t>
  </si>
  <si>
    <t>2.3.2</t>
  </si>
  <si>
    <t>Political Economy Study (Pre-Scoping Study)</t>
  </si>
  <si>
    <t>Budget Sub Total For Objective-2</t>
  </si>
  <si>
    <t xml:space="preserve">Objective 3 : Prepare and facilitate the process for implementing </t>
  </si>
  <si>
    <t>3.1.1</t>
  </si>
  <si>
    <t>3.1.2</t>
  </si>
  <si>
    <t>3.1.3</t>
  </si>
  <si>
    <t>Secure increased government contribution to EITI (Advocacy to Ministry)</t>
  </si>
  <si>
    <t>3.1.4</t>
  </si>
  <si>
    <t>Prepare and secure core funding for MEITI Coordination Office</t>
  </si>
  <si>
    <r>
      <t xml:space="preserve">Review operation of MSG subcommittees, develop guideline and implement recommendations and </t>
    </r>
    <r>
      <rPr>
        <b/>
        <sz val="12"/>
        <color theme="1"/>
        <rFont val="Calibri"/>
        <family val="2"/>
        <scheme val="minor"/>
      </rPr>
      <t>hold subcommittee meetings</t>
    </r>
  </si>
  <si>
    <t>3.2.3</t>
  </si>
  <si>
    <t>for 3 reports only</t>
  </si>
  <si>
    <t>3.2.4</t>
  </si>
  <si>
    <t>Cover under 3.2.3</t>
  </si>
  <si>
    <t>3.2.5</t>
  </si>
  <si>
    <t>3.2.6</t>
  </si>
  <si>
    <t xml:space="preserve">Training on EITI reporting and templates for all Reporting Entities </t>
  </si>
  <si>
    <t>3.2.8</t>
  </si>
  <si>
    <t xml:space="preserve">Approve and Launch Of MEITI Report by MSG </t>
  </si>
  <si>
    <t>3.3.1</t>
  </si>
  <si>
    <t>3.3.2</t>
  </si>
  <si>
    <t>3.4.1</t>
  </si>
  <si>
    <t>Engage in validation, review and approval of validation report (2017, 2019)</t>
  </si>
  <si>
    <t>Budget Sub Total For Objective-3</t>
  </si>
  <si>
    <t>Objective 4: Increase the accessibility of data (Communication and Information Sharing)</t>
  </si>
  <si>
    <t xml:space="preserve">Widespread communication and dissemination of MEITI report, ensuring contribution to public debate including e.g.:
- Press Release 
- (Media) Including TV, Radio, Print, events and activities </t>
  </si>
  <si>
    <t>4.2.1</t>
  </si>
  <si>
    <t xml:space="preserve"> MEITI Website (regular updating and maintenance)</t>
  </si>
  <si>
    <t>4.2.2</t>
  </si>
  <si>
    <t>MEITI Secretariat to establish online and physical 'library' of EITI related information for EITI stakeholders (where the information is not publicly available, it should be approved by MSG)</t>
  </si>
  <si>
    <t>Buy Book for Physical Library at Secretariat Office</t>
  </si>
  <si>
    <t>4.2.3</t>
  </si>
  <si>
    <t>4.2.4</t>
  </si>
  <si>
    <t>Implement communications plan/strategy including e.g. information, education and communication materials, outreach events, workshops, seminars etc.</t>
  </si>
  <si>
    <t>4.2.5</t>
  </si>
  <si>
    <t xml:space="preserve">Possible Outreach Events to include: 
1. Seminars and workshops (approx. 15)
2. National EITI Conference </t>
  </si>
  <si>
    <t>Cover under 4.2.4</t>
  </si>
  <si>
    <t>4.2.6</t>
  </si>
  <si>
    <t xml:space="preserve">Outreach events for each constituency group </t>
  </si>
  <si>
    <t xml:space="preserve">To conduct outreach events to establish 14 subnational coordination units, and to support the effective functioning of subnational coordination units, including the organization of events and activities outlines in subnational coordination unit strategies </t>
  </si>
  <si>
    <t>4.3.1</t>
  </si>
  <si>
    <t>MSG to review and evaluate reports from subnational coordination units and determine coordinate consistent response to issues raised. (PAR research etc)</t>
  </si>
  <si>
    <t>4.3.2</t>
  </si>
  <si>
    <t>MSG to review IA’s recommendations in every annual report and agree an action plan to implement them accordingly.</t>
  </si>
  <si>
    <t>4.3.3</t>
  </si>
  <si>
    <t>Also refer to IAs recommendations in the EITI Report, procure a consultant to carry out an EITI data needs assessment and then work with government and relevant stakeholders to put in place an effective EITI electronic/online, integrated data management system accordingly.</t>
  </si>
  <si>
    <t>4.3.4</t>
  </si>
  <si>
    <t>MSG Workplan and Governance Sub-Committee to regularly review the WP and monitor progress against activities, and to discuss WP progress and priorities at every MSG meeting as appropriate</t>
  </si>
  <si>
    <t>we can do other MSG meeting and sub committee meeting. Therefore reduced budget.</t>
  </si>
  <si>
    <t>MSG to review annual progress (workplan), produce annual activity/progress report and send to International Secretariat and organize an annual focused workshop to review and update the MEITI Workplan</t>
  </si>
  <si>
    <t>according to 2015, there is no cost for annual progress report  and work plan review. This cost for printing and translaion for report.</t>
  </si>
  <si>
    <t>Budget Sub Total For Objective-4</t>
  </si>
  <si>
    <t xml:space="preserve">Total Budget </t>
  </si>
  <si>
    <t>MOBD (Office Costs and Travel)</t>
  </si>
  <si>
    <t>MOBD Financial Management Support</t>
  </si>
  <si>
    <t>1.3.1</t>
  </si>
  <si>
    <t>2.1.2</t>
  </si>
  <si>
    <t>2.1.3</t>
  </si>
  <si>
    <t>Reporting Entities Workshop (Oil, Gas, Mining, Gemstones)</t>
  </si>
  <si>
    <t>2.1.4</t>
  </si>
  <si>
    <t>Reporting Entities Workshop (Forestry)</t>
  </si>
  <si>
    <t>2.4.1</t>
  </si>
  <si>
    <t>2.4.2</t>
  </si>
  <si>
    <t>3.6.2</t>
  </si>
  <si>
    <t>3.6.3</t>
  </si>
  <si>
    <t>3.7.1</t>
  </si>
  <si>
    <t>4.1.1</t>
  </si>
  <si>
    <t>Overhead Cost</t>
  </si>
  <si>
    <t>MOBD (office Cost &amp; Travel)</t>
  </si>
  <si>
    <t>Proposed Up to DEC, 2017</t>
  </si>
  <si>
    <t>May 2017</t>
  </si>
  <si>
    <t>June 2017</t>
  </si>
  <si>
    <t>July 2017</t>
  </si>
  <si>
    <t>August 2017</t>
  </si>
  <si>
    <t>Sept 2017</t>
  </si>
  <si>
    <t>Oct 2017</t>
  </si>
  <si>
    <t>Nov 2017</t>
  </si>
  <si>
    <t>Dec 2017</t>
  </si>
  <si>
    <t>Jan 2018</t>
  </si>
  <si>
    <t>Feb 2018</t>
  </si>
  <si>
    <t>Mar 2018</t>
  </si>
  <si>
    <t>Budget No. (WB-Format)</t>
  </si>
  <si>
    <t>Equipment</t>
  </si>
  <si>
    <t>Remark</t>
  </si>
  <si>
    <t>To send official letter to each concerned department of Government for recommendation review workshop</t>
  </si>
  <si>
    <t xml:space="preserve">5,000 X 3 times 
</t>
  </si>
  <si>
    <t>Consultancy Fees</t>
  </si>
  <si>
    <t>Workshop</t>
  </si>
  <si>
    <t xml:space="preserve">According to Procurement Schedule </t>
  </si>
  <si>
    <t>July 12th, deadline for EOI</t>
  </si>
  <si>
    <t>3,800 x 6</t>
  </si>
  <si>
    <t>MEITI 2nd and 3rd Report and IEC, Annual Progress Report Publication Dissemination Activities ( MEITI Flyer, 2016 EITI Standard, Implementation Manual) Translation</t>
  </si>
  <si>
    <r>
      <t xml:space="preserve">25000 X 4 times 
</t>
    </r>
    <r>
      <rPr>
        <sz val="10"/>
        <color rgb="FFFF0000"/>
        <rFont val="Calibri"/>
        <family val="2"/>
        <scheme val="minor"/>
      </rPr>
      <t>25000 * 6 Times</t>
    </r>
  </si>
  <si>
    <t>Review of Workplan and Preparation Progress Activity Report</t>
  </si>
  <si>
    <t xml:space="preserve">              </t>
  </si>
  <si>
    <t>MSG 
Work
 Plan No.</t>
  </si>
  <si>
    <t xml:space="preserve">3rd MSG Approved
8 Month 
Budget </t>
  </si>
  <si>
    <t>Proposed Jan-Mar, 2018</t>
  </si>
  <si>
    <t>Fully Functioning
 Secretariat</t>
  </si>
  <si>
    <t>Work Plan implementation, 
TOR, Implementation Manual, 
Job Descriptions</t>
  </si>
  <si>
    <t>9 staff * 9 Months</t>
  </si>
  <si>
    <t xml:space="preserve"> 
operation costs</t>
  </si>
  <si>
    <t>MOBD Finanical 
Managerment Support</t>
  </si>
  <si>
    <t>Develop plan to 
Implement Recommendations 
from 1st report</t>
  </si>
  <si>
    <t>Develop Beneficial Ownership Definition 
and consultancy fee 
&amp; Workshop</t>
  </si>
  <si>
    <t xml:space="preserve">2.5.1,
 2.5.2 </t>
  </si>
  <si>
    <t>Determine the feasibility 
of including other 
sectors in MEITI</t>
  </si>
  <si>
    <t>Effective Training 
for MEITI 
Stakeholders</t>
  </si>
  <si>
    <t>Effective Operation 
of MSG</t>
  </si>
  <si>
    <t>Effective operation 
of Subcommittees</t>
  </si>
  <si>
    <t>Production of 
2 and 3rd MEITI
 Report</t>
  </si>
  <si>
    <r>
      <t xml:space="preserve">260,000 X 50% </t>
    </r>
    <r>
      <rPr>
        <sz val="10"/>
        <color rgb="FFFF0000"/>
        <rFont val="Calibri"/>
        <family val="2"/>
        <scheme val="minor"/>
      </rPr>
      <t>280000 * 50%</t>
    </r>
  </si>
  <si>
    <t>7500 * 2 Times</t>
  </si>
  <si>
    <t>7000 * 1 Time</t>
  </si>
  <si>
    <t>MEITI Flyer - 10,000 * .3 = $ 3000 
T-Shirt/Sport Shirt - 100 * 50 = $ 5000
2016 EITI Standard - 2000 * 2 = $ 4000
APR - 1000 * 3 = $ 3000 
Implementation Manual - 100 * 5 = $ 500
Translation - $1500</t>
  </si>
  <si>
    <t xml:space="preserve">1,800 X 6 times       </t>
  </si>
  <si>
    <t>MEITI Flyer - 10,000 * .3 = $ 3000 
T-Shirt/Sport Shirt - 1000 * 5 = $ 5000
2016 EITI Standard - 2000 * 2 = $ 4000
APR - 1000 * 3 = $ 3000 
Implementation Manual - 100 * 5 = $ 500
Translation - 1500</t>
  </si>
  <si>
    <t>TOTAL BUDGET 
(2017-2018 FY)</t>
  </si>
  <si>
    <t>2017-2018 FY Workplan and Budget - 30th June 2017 (Yangon- Woodbased)</t>
  </si>
  <si>
    <t>Carryout legal study on existing bill and laws for decision making of preparing new EITI bill or not. (Comparative study on both national and international)
Implement the MSG decision(s) in regard to EITI Related Legislation  Workshops and Meetings to develop legislation if needed</t>
  </si>
  <si>
    <r>
      <t xml:space="preserve">
 </t>
    </r>
    <r>
      <rPr>
        <b/>
        <sz val="11"/>
        <color theme="1"/>
        <rFont val="Calibri"/>
        <family val="2"/>
        <scheme val="minor"/>
      </rPr>
      <t>Ministry of Planning and Finance is taking responsibility of Financial Management and National Coordination Secretariat Office is taking care of Coordination, Technical and Communication.</t>
    </r>
  </si>
  <si>
    <t>MEITI-NCS office for secretariat function with MOU between MOPF and RI</t>
  </si>
  <si>
    <t>MSG Communications and Outreach Sub-Committee to review and amend the training plan every quarter and ensure that training activities are carried out accordingly.</t>
  </si>
  <si>
    <t>Training, Workshop, Events plan and implement  for MSG members and each stakeholders based on need and requirement</t>
  </si>
  <si>
    <t xml:space="preserve">Organize a minining governance and an oil and gas governance and forestry sector, Hydro-power, Pearl Sector workshop every year. </t>
  </si>
  <si>
    <t>Prepare and Secure for development partners for upcoming activities and insecure by MDTF</t>
  </si>
  <si>
    <t>Hold MSG meeting every two months and ad-hoc meeting</t>
  </si>
  <si>
    <t>Implemented Already</t>
  </si>
  <si>
    <t xml:space="preserve">Conduct one scoping study </t>
  </si>
  <si>
    <t xml:space="preserve">Prepare for the 3rd  Report including procurement of Reconciler </t>
  </si>
  <si>
    <t>Preparation and production of annual MEITI report – 2017, 2018 and 2019 (3 years)</t>
  </si>
  <si>
    <t xml:space="preserve">Production of 2nd, 3rd, 4th MEITI Report </t>
  </si>
  <si>
    <t xml:space="preserve">Review and Update MEITI communications plan/strategy                                                                </t>
  </si>
  <si>
    <t>Myanmar EITI MSG Work Plan ( April 2017-Dec 2019 )</t>
  </si>
  <si>
    <t xml:space="preserve">Actual Budget </t>
  </si>
  <si>
    <t>April,2018 - March-2019</t>
  </si>
  <si>
    <t>April, 2019 - December,2019</t>
  </si>
  <si>
    <t>Proposed Wrokplan</t>
  </si>
  <si>
    <t>Office Equipment &amp; Funitures Purchase</t>
  </si>
  <si>
    <t>Communications staff,  C &amp; O Subcommittee</t>
  </si>
  <si>
    <t>600 x 15</t>
  </si>
  <si>
    <t>5000 * 4 Times</t>
  </si>
  <si>
    <t>Procurement for consultant (local / International)  to do legal review and conduct for 4 workshops with each constituency &amp; MSG (can combine with MSG meeting or workshop)</t>
  </si>
  <si>
    <t>To review international experiences and share to MSG</t>
  </si>
  <si>
    <t xml:space="preserve">NCS Office </t>
  </si>
  <si>
    <t xml:space="preserve">Awareness Raising for Identifying and planing the support required to the government (central and regional offices) to understand and calculate: (Workshops, Trainings, Meetings, Events, etc..) 
1. regional/ local extractive industries contribution to national economy and 
 2. production and export volumes and pricing </t>
  </si>
  <si>
    <t xml:space="preserve">1. Government to agree procedure for disclosure of information related to the allocation of licenses. 
2. Disclose information about bidding process including list of applicants and the yearly bid criteria also refer to EITI 2016 Standard Requirement </t>
  </si>
  <si>
    <t>Both for Government and Private Sectors in all Oil, Gas, Mining, Forest, Hydro, Pearl</t>
  </si>
  <si>
    <t xml:space="preserve">For resource person fees </t>
  </si>
  <si>
    <t>To support MEITI office (for full function)</t>
  </si>
  <si>
    <t>MSG meeting was held one time in every two months and it will be held urgently if it is need upon the request</t>
  </si>
  <si>
    <t xml:space="preserve">Currently, there are 4 to 5 Sub-committees and held before the MSG meeting. The ad-hoc meeting will also be held depend on the request and emergency committee will also set up. </t>
  </si>
  <si>
    <t>For 3 Years</t>
  </si>
  <si>
    <t>plan to form all SNCU in 2017 and 2019 and 2018-19 for follow up</t>
  </si>
  <si>
    <t>For 2017 and 2018</t>
  </si>
  <si>
    <r>
      <t xml:space="preserve"> </t>
    </r>
    <r>
      <rPr>
        <b/>
        <sz val="12"/>
        <rFont val="Calibri"/>
        <family val="2"/>
        <scheme val="minor"/>
      </rPr>
      <t>MSG study tours</t>
    </r>
    <r>
      <rPr>
        <sz val="12"/>
        <rFont val="Calibri"/>
        <family val="2"/>
        <scheme val="minor"/>
      </rPr>
      <t xml:space="preserve"> and MEITI delegation/ representatives to attend </t>
    </r>
    <r>
      <rPr>
        <b/>
        <sz val="12"/>
        <rFont val="Calibri"/>
        <family val="2"/>
        <scheme val="minor"/>
      </rPr>
      <t>EITI Board meeting</t>
    </r>
    <r>
      <rPr>
        <sz val="12"/>
        <rFont val="Calibri"/>
        <family val="2"/>
        <scheme val="minor"/>
      </rPr>
      <t xml:space="preserve"> as appropriate </t>
    </r>
  </si>
  <si>
    <t>1. MSG to agree scope and definition of materiality threshold for the first report based on the results of the scoping study 
2. Reconciler to develop reporting templates with MSG in line with agreed scope 
3. MSG to approve the reporting templates</t>
  </si>
  <si>
    <t>1. Ministry of Natural Recources and Environemntal Conservation -MONREC  to establish a comprehensive cadastre/ registry of licenses in line with EITI requirement
2. EITI related ministries</t>
  </si>
  <si>
    <t>Government (including SOE) needs to identify its level of ownership in the sector to be also refer to, and build on IA recommendations.</t>
  </si>
  <si>
    <t>64th MSG
Approved Budget
(2017-2018 FY)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</si>
</sst>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37" x14ac:knownFonts="1">
    <font>
      <sz val="11"/>
      <color theme="1"/>
      <name val="Calibri"/>
      <family val="2"/>
      <scheme val="minor"/>
    </font>
    <font>
      <sz val="10"/>
      <color theme="1"/>
      <name val="Calibri"/>
      <family val="2"/>
      <scheme val="minor"/>
    </font>
    <font>
      <sz val="11"/>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sz val="10"/>
      <name val="Calibri"/>
      <family val="2"/>
      <scheme val="minor"/>
    </font>
    <font>
      <sz val="10"/>
      <color theme="0"/>
      <name val="Calibri"/>
      <family val="2"/>
      <scheme val="minor"/>
    </font>
    <font>
      <sz val="9"/>
      <color indexed="81"/>
      <name val="Tahoma"/>
      <family val="2"/>
    </font>
    <font>
      <b/>
      <sz val="11"/>
      <color theme="1"/>
      <name val="Calibri"/>
      <family val="2"/>
      <scheme val="minor"/>
    </font>
    <font>
      <b/>
      <sz val="11"/>
      <color theme="3"/>
      <name val="Calibri"/>
      <family val="2"/>
      <scheme val="minor"/>
    </font>
    <font>
      <sz val="11"/>
      <color rgb="FF006100"/>
      <name val="Calibri"/>
      <family val="2"/>
      <scheme val="minor"/>
    </font>
    <font>
      <b/>
      <sz val="12"/>
      <color theme="1"/>
      <name val="Calibri"/>
      <family val="2"/>
      <scheme val="minor"/>
    </font>
    <font>
      <b/>
      <sz val="12"/>
      <color rgb="FF006100"/>
      <name val="Calibri"/>
      <family val="2"/>
      <scheme val="minor"/>
    </font>
    <font>
      <b/>
      <sz val="12"/>
      <name val="Calibri"/>
      <family val="2"/>
      <scheme val="minor"/>
    </font>
    <font>
      <sz val="11"/>
      <color theme="3"/>
      <name val="Calibri"/>
      <family val="2"/>
      <scheme val="minor"/>
    </font>
    <font>
      <sz val="12"/>
      <color rgb="FF000000"/>
      <name val="Calibri"/>
      <family val="2"/>
      <scheme val="minor"/>
    </font>
    <font>
      <sz val="10"/>
      <color theme="3"/>
      <name val="Calibri"/>
      <family val="2"/>
      <scheme val="minor"/>
    </font>
    <font>
      <sz val="12"/>
      <name val="Calibri"/>
      <family val="2"/>
      <scheme val="minor"/>
    </font>
    <font>
      <b/>
      <sz val="12"/>
      <color rgb="FF000000"/>
      <name val="Calibri"/>
      <family val="2"/>
      <scheme val="minor"/>
    </font>
    <font>
      <b/>
      <sz val="10"/>
      <color theme="3"/>
      <name val="Calibri"/>
      <family val="2"/>
      <scheme val="minor"/>
    </font>
    <font>
      <sz val="12"/>
      <color rgb="FF000000"/>
      <name val="Calibri"/>
      <family val="2"/>
    </font>
    <font>
      <sz val="10"/>
      <color rgb="FFFF6600"/>
      <name val="Calibri"/>
      <family val="2"/>
      <scheme val="minor"/>
    </font>
    <font>
      <b/>
      <sz val="9"/>
      <color indexed="81"/>
      <name val="Tahoma"/>
      <family val="2"/>
    </font>
    <font>
      <b/>
      <sz val="9"/>
      <color indexed="81"/>
      <name val="Calibri"/>
      <family val="2"/>
    </font>
    <font>
      <sz val="9"/>
      <color indexed="81"/>
      <name val="Calibri"/>
      <family val="2"/>
    </font>
    <font>
      <b/>
      <sz val="10"/>
      <color theme="1"/>
      <name val="Calibri"/>
      <family val="2"/>
      <scheme val="minor"/>
    </font>
    <font>
      <b/>
      <sz val="10"/>
      <name val="Calibri"/>
      <family val="2"/>
      <scheme val="minor"/>
    </font>
    <font>
      <b/>
      <sz val="10"/>
      <color rgb="FFFF0000"/>
      <name val="Calibri"/>
      <family val="2"/>
      <scheme val="minor"/>
    </font>
    <font>
      <b/>
      <sz val="11"/>
      <color rgb="FFFF0000"/>
      <name val="Calibri"/>
      <family val="2"/>
      <scheme val="minor"/>
    </font>
    <font>
      <sz val="10"/>
      <color rgb="FF0000FF"/>
      <name val="Calibri"/>
      <family val="2"/>
      <scheme val="minor"/>
    </font>
    <font>
      <sz val="10"/>
      <color rgb="FFFF0000"/>
      <name val="Calibri"/>
      <family val="2"/>
      <scheme val="minor"/>
    </font>
    <font>
      <sz val="9"/>
      <color theme="1"/>
      <name val="Calibri"/>
      <family val="2"/>
      <scheme val="minor"/>
    </font>
    <font>
      <sz val="12"/>
      <color theme="1"/>
      <name val="Times New Roman"/>
      <family val="1"/>
    </font>
    <font>
      <b/>
      <sz val="14"/>
      <color theme="1"/>
      <name val="Calibri"/>
      <family val="2"/>
      <scheme val="minor"/>
    </font>
    <font>
      <sz val="10"/>
      <color rgb="FFC00000"/>
      <name val="Calibri"/>
      <family val="2"/>
      <scheme val="minor"/>
    </font>
    <font>
      <b/>
      <sz val="10"/>
      <color rgb="FFC00000"/>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C6EFCE"/>
      </patternFill>
    </fill>
    <fill>
      <patternFill patternType="solid">
        <fgColor theme="6" tint="0.59999389629810485"/>
        <bgColor indexed="65"/>
      </patternFill>
    </fill>
    <fill>
      <patternFill patternType="solid">
        <fgColor theme="4" tint="0.79998168889431442"/>
        <bgColor indexed="64"/>
      </patternFill>
    </fill>
    <fill>
      <patternFill patternType="solid">
        <fgColor theme="7" tint="0.59999389629810485"/>
        <bgColor indexed="64"/>
      </patternFill>
    </fill>
    <fill>
      <patternFill patternType="solid">
        <fgColor rgb="FF7030A0"/>
        <bgColor indexed="64"/>
      </patternFill>
    </fill>
    <fill>
      <patternFill patternType="solid">
        <fgColor theme="6" tint="0.39997558519241921"/>
        <bgColor indexed="64"/>
      </patternFill>
    </fill>
    <fill>
      <patternFill patternType="solid">
        <fgColor rgb="FF92D050"/>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top/>
      <bottom/>
      <diagonal/>
    </border>
    <border>
      <left/>
      <right/>
      <top style="thin">
        <color auto="1"/>
      </top>
      <bottom/>
      <diagonal/>
    </border>
    <border>
      <left/>
      <right style="thin">
        <color auto="1"/>
      </right>
      <top style="thin">
        <color auto="1"/>
      </top>
      <bottom/>
      <diagonal/>
    </border>
    <border>
      <left/>
      <right/>
      <top/>
      <bottom style="thin">
        <color auto="1"/>
      </bottom>
      <diagonal/>
    </border>
  </borders>
  <cellStyleXfs count="10">
    <xf numFmtId="0" fontId="0" fillId="0" borderId="0"/>
    <xf numFmtId="43" fontId="2" fillId="0" borderId="0" applyFont="0" applyFill="0" applyBorder="0" applyAlignment="0" applyProtection="0"/>
    <xf numFmtId="0" fontId="3" fillId="0" borderId="0"/>
    <xf numFmtId="43" fontId="3"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1" fillId="4" borderId="0" applyNumberFormat="0" applyBorder="0" applyAlignment="0" applyProtection="0"/>
    <xf numFmtId="0" fontId="2" fillId="5" borderId="0" applyNumberFormat="0" applyBorder="0" applyAlignment="0" applyProtection="0"/>
  </cellStyleXfs>
  <cellXfs count="220">
    <xf numFmtId="0" fontId="0" fillId="0" borderId="0" xfId="0"/>
    <xf numFmtId="0" fontId="0" fillId="0" borderId="1" xfId="0" applyFill="1" applyBorder="1" applyAlignment="1">
      <alignment horizontal="center" vertical="center"/>
    </xf>
    <xf numFmtId="3" fontId="1" fillId="0" borderId="1" xfId="0" applyNumberFormat="1" applyFont="1" applyBorder="1" applyAlignment="1">
      <alignment vertical="center"/>
    </xf>
    <xf numFmtId="0" fontId="6" fillId="0" borderId="1" xfId="0" applyFont="1" applyFill="1" applyBorder="1" applyAlignment="1">
      <alignment vertical="center" wrapText="1"/>
    </xf>
    <xf numFmtId="0" fontId="6" fillId="0" borderId="1" xfId="0" applyFont="1" applyFill="1" applyBorder="1" applyAlignment="1">
      <alignment horizontal="left" vertical="center" wrapText="1"/>
    </xf>
    <xf numFmtId="0" fontId="1" fillId="0" borderId="1" xfId="0" applyFont="1" applyBorder="1"/>
    <xf numFmtId="0" fontId="1" fillId="0" borderId="1" xfId="0" applyFont="1" applyBorder="1" applyAlignment="1">
      <alignment horizontal="left"/>
    </xf>
    <xf numFmtId="0" fontId="1" fillId="0" borderId="1" xfId="0" applyFont="1" applyFill="1" applyBorder="1" applyAlignment="1">
      <alignment vertical="center" wrapText="1"/>
    </xf>
    <xf numFmtId="0" fontId="1" fillId="0" borderId="1" xfId="0" applyFont="1" applyBorder="1" applyAlignment="1">
      <alignment wrapText="1"/>
    </xf>
    <xf numFmtId="0" fontId="6" fillId="2" borderId="1" xfId="0" applyFont="1" applyFill="1" applyBorder="1" applyAlignment="1">
      <alignment vertical="center" wrapText="1"/>
    </xf>
    <xf numFmtId="0" fontId="27" fillId="2" borderId="1" xfId="0" applyFont="1" applyFill="1" applyBorder="1" applyAlignment="1">
      <alignment vertical="center" wrapText="1"/>
    </xf>
    <xf numFmtId="0" fontId="27" fillId="2" borderId="1" xfId="0" applyFont="1" applyFill="1" applyBorder="1" applyAlignment="1">
      <alignment horizontal="center" vertical="center" wrapText="1"/>
    </xf>
    <xf numFmtId="0" fontId="26" fillId="2" borderId="1" xfId="0" applyFont="1" applyFill="1" applyBorder="1" applyAlignment="1">
      <alignment vertical="center"/>
    </xf>
    <xf numFmtId="9" fontId="6" fillId="2" borderId="1" xfId="0" applyNumberFormat="1" applyFont="1" applyFill="1" applyBorder="1" applyAlignment="1">
      <alignment horizontal="center" vertical="center" wrapText="1"/>
    </xf>
    <xf numFmtId="0" fontId="31" fillId="2" borderId="1" xfId="0" applyFont="1" applyFill="1" applyBorder="1" applyAlignment="1">
      <alignment horizontal="left" vertical="center"/>
    </xf>
    <xf numFmtId="0" fontId="31" fillId="2" borderId="1" xfId="0" applyFont="1" applyFill="1" applyBorder="1" applyAlignment="1">
      <alignment vertical="center" wrapText="1"/>
    </xf>
    <xf numFmtId="9" fontId="31" fillId="2" borderId="1" xfId="0" applyNumberFormat="1" applyFont="1" applyFill="1" applyBorder="1" applyAlignment="1">
      <alignment horizontal="center" vertical="center" wrapText="1"/>
    </xf>
    <xf numFmtId="9" fontId="31" fillId="2" borderId="1" xfId="0" applyNumberFormat="1" applyFont="1" applyFill="1" applyBorder="1" applyAlignment="1">
      <alignment horizontal="center" vertical="center"/>
    </xf>
    <xf numFmtId="3" fontId="6" fillId="2" borderId="1" xfId="0" applyNumberFormat="1" applyFont="1" applyFill="1" applyBorder="1" applyAlignment="1">
      <alignment horizontal="center" vertical="center" wrapText="1"/>
    </xf>
    <xf numFmtId="0" fontId="6" fillId="2" borderId="1" xfId="0" applyFont="1" applyFill="1" applyBorder="1" applyAlignment="1">
      <alignment vertical="center"/>
    </xf>
    <xf numFmtId="0" fontId="6" fillId="2" borderId="1" xfId="0" applyFont="1" applyFill="1" applyBorder="1" applyAlignment="1">
      <alignment horizontal="left" vertical="center" wrapText="1"/>
    </xf>
    <xf numFmtId="164" fontId="30" fillId="0" borderId="1" xfId="1" applyNumberFormat="1" applyFont="1" applyFill="1" applyBorder="1" applyAlignment="1">
      <alignment horizontal="left" vertical="center" wrapText="1"/>
    </xf>
    <xf numFmtId="0" fontId="6" fillId="7" borderId="1" xfId="0" applyFont="1" applyFill="1" applyBorder="1" applyAlignment="1">
      <alignment vertical="center" wrapText="1"/>
    </xf>
    <xf numFmtId="0" fontId="1" fillId="0" borderId="1" xfId="0" applyFont="1" applyBorder="1" applyAlignment="1">
      <alignment vertical="center"/>
    </xf>
    <xf numFmtId="164" fontId="6" fillId="2" borderId="1" xfId="1" applyNumberFormat="1" applyFont="1" applyFill="1" applyBorder="1" applyAlignment="1">
      <alignment horizontal="left" vertical="center"/>
    </xf>
    <xf numFmtId="164" fontId="1" fillId="0" borderId="1" xfId="1" applyNumberFormat="1" applyFont="1" applyBorder="1" applyAlignment="1">
      <alignment horizontal="left" vertical="center"/>
    </xf>
    <xf numFmtId="164" fontId="28" fillId="0" borderId="1" xfId="1" applyNumberFormat="1" applyFont="1" applyBorder="1" applyAlignment="1">
      <alignment horizontal="left" vertical="center"/>
    </xf>
    <xf numFmtId="0" fontId="1" fillId="2" borderId="1" xfId="0" applyFont="1" applyFill="1" applyBorder="1" applyAlignment="1">
      <alignment horizontal="left" vertical="center"/>
    </xf>
    <xf numFmtId="164" fontId="27" fillId="2" borderId="1" xfId="1" applyNumberFormat="1" applyFont="1" applyFill="1" applyBorder="1" applyAlignment="1">
      <alignment vertical="center"/>
    </xf>
    <xf numFmtId="164" fontId="6" fillId="2" borderId="1" xfId="1" applyNumberFormat="1" applyFont="1" applyFill="1" applyBorder="1" applyAlignment="1">
      <alignment vertical="center"/>
    </xf>
    <xf numFmtId="3" fontId="1" fillId="0" borderId="1" xfId="0" applyNumberFormat="1" applyFont="1" applyFill="1" applyBorder="1" applyAlignment="1">
      <alignment vertical="center"/>
    </xf>
    <xf numFmtId="0" fontId="1" fillId="2" borderId="1" xfId="0" applyFont="1" applyFill="1" applyBorder="1" applyAlignment="1">
      <alignment vertical="center"/>
    </xf>
    <xf numFmtId="0" fontId="1" fillId="0" borderId="1" xfId="0" applyFont="1" applyBorder="1" applyAlignment="1"/>
    <xf numFmtId="164" fontId="28" fillId="7" borderId="1" xfId="1" applyNumberFormat="1" applyFont="1" applyFill="1" applyBorder="1" applyAlignment="1">
      <alignment horizontal="left" vertical="center"/>
    </xf>
    <xf numFmtId="0" fontId="1" fillId="7"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1" xfId="0" applyFont="1" applyFill="1" applyBorder="1" applyAlignment="1">
      <alignment vertical="center" wrapText="1"/>
    </xf>
    <xf numFmtId="164" fontId="1" fillId="0" borderId="1" xfId="1" applyNumberFormat="1" applyFont="1" applyBorder="1"/>
    <xf numFmtId="164" fontId="26" fillId="0" borderId="1" xfId="1" applyNumberFormat="1" applyFont="1" applyBorder="1"/>
    <xf numFmtId="164" fontId="28" fillId="0" borderId="1" xfId="1" applyNumberFormat="1" applyFont="1" applyBorder="1"/>
    <xf numFmtId="0" fontId="0" fillId="0" borderId="1" xfId="0" applyBorder="1" applyAlignment="1">
      <alignment horizontal="center" vertical="center"/>
    </xf>
    <xf numFmtId="0" fontId="0" fillId="7" borderId="1" xfId="0" applyFill="1" applyBorder="1" applyAlignment="1">
      <alignment horizontal="center" vertical="center"/>
    </xf>
    <xf numFmtId="164" fontId="30" fillId="0" borderId="1" xfId="1" applyNumberFormat="1" applyFont="1" applyFill="1" applyBorder="1" applyAlignment="1">
      <alignment horizontal="right" vertical="center" wrapText="1"/>
    </xf>
    <xf numFmtId="164" fontId="1" fillId="0" borderId="1" xfId="1" applyNumberFormat="1" applyFont="1" applyBorder="1" applyAlignment="1">
      <alignment vertical="center"/>
    </xf>
    <xf numFmtId="164" fontId="1" fillId="0" borderId="1" xfId="1" applyNumberFormat="1" applyFont="1" applyFill="1" applyBorder="1" applyAlignment="1">
      <alignment vertical="center"/>
    </xf>
    <xf numFmtId="164" fontId="6" fillId="7" borderId="1" xfId="1" applyNumberFormat="1" applyFont="1" applyFill="1" applyBorder="1" applyAlignment="1">
      <alignment vertical="center"/>
    </xf>
    <xf numFmtId="164" fontId="1" fillId="7" borderId="1" xfId="1" applyNumberFormat="1" applyFont="1" applyFill="1" applyBorder="1" applyAlignment="1">
      <alignment vertical="center"/>
    </xf>
    <xf numFmtId="164" fontId="27" fillId="7" borderId="1" xfId="1" applyNumberFormat="1" applyFont="1" applyFill="1" applyBorder="1" applyAlignment="1">
      <alignment vertical="center"/>
    </xf>
    <xf numFmtId="0" fontId="31" fillId="8" borderId="1" xfId="0" applyFont="1" applyFill="1" applyBorder="1" applyAlignment="1">
      <alignment vertical="center"/>
    </xf>
    <xf numFmtId="0" fontId="1" fillId="8" borderId="1" xfId="0" applyFont="1" applyFill="1" applyBorder="1" applyAlignment="1">
      <alignment vertical="center"/>
    </xf>
    <xf numFmtId="164" fontId="31" fillId="2" borderId="1" xfId="1" applyNumberFormat="1" applyFont="1" applyFill="1" applyBorder="1" applyAlignment="1">
      <alignment vertical="center"/>
    </xf>
    <xf numFmtId="0" fontId="31" fillId="2" borderId="1" xfId="0" applyFont="1" applyFill="1" applyBorder="1" applyAlignment="1">
      <alignment vertical="center"/>
    </xf>
    <xf numFmtId="0" fontId="1" fillId="7" borderId="1" xfId="0" applyFont="1" applyFill="1" applyBorder="1" applyAlignment="1">
      <alignment vertical="center"/>
    </xf>
    <xf numFmtId="164" fontId="1" fillId="2" borderId="1" xfId="1" applyNumberFormat="1" applyFont="1" applyFill="1" applyBorder="1" applyAlignment="1">
      <alignment vertical="center"/>
    </xf>
    <xf numFmtId="164" fontId="26" fillId="2" borderId="1" xfId="1" applyNumberFormat="1" applyFont="1" applyFill="1" applyBorder="1" applyAlignment="1">
      <alignment vertical="center"/>
    </xf>
    <xf numFmtId="164" fontId="28" fillId="2" borderId="1" xfId="1" applyNumberFormat="1" applyFont="1" applyFill="1" applyBorder="1" applyAlignment="1">
      <alignment vertical="center"/>
    </xf>
    <xf numFmtId="0" fontId="0" fillId="0" borderId="2" xfId="0" applyBorder="1" applyAlignment="1">
      <alignment horizontal="center" vertical="center"/>
    </xf>
    <xf numFmtId="0" fontId="31" fillId="2" borderId="2" xfId="0" applyFont="1" applyFill="1" applyBorder="1" applyAlignment="1">
      <alignment vertical="center" wrapText="1"/>
    </xf>
    <xf numFmtId="0" fontId="31" fillId="2" borderId="2" xfId="0" applyFont="1" applyFill="1" applyBorder="1" applyAlignment="1">
      <alignment horizontal="center" vertical="center" wrapText="1"/>
    </xf>
    <xf numFmtId="9" fontId="31" fillId="2" borderId="2" xfId="0" applyNumberFormat="1" applyFont="1" applyFill="1" applyBorder="1" applyAlignment="1">
      <alignment horizontal="center" vertical="center" wrapText="1"/>
    </xf>
    <xf numFmtId="9" fontId="31" fillId="2" borderId="2" xfId="0" applyNumberFormat="1" applyFont="1" applyFill="1" applyBorder="1" applyAlignment="1">
      <alignment horizontal="center" vertical="center"/>
    </xf>
    <xf numFmtId="164" fontId="30" fillId="0" borderId="2" xfId="1" applyNumberFormat="1" applyFont="1" applyFill="1" applyBorder="1" applyAlignment="1">
      <alignment horizontal="right" vertical="center" wrapText="1"/>
    </xf>
    <xf numFmtId="3" fontId="1" fillId="0" borderId="2" xfId="0" applyNumberFormat="1" applyFont="1" applyFill="1" applyBorder="1" applyAlignment="1">
      <alignment vertical="center"/>
    </xf>
    <xf numFmtId="0" fontId="1" fillId="8" borderId="1" xfId="0" applyFont="1" applyFill="1" applyBorder="1" applyAlignment="1">
      <alignment horizontal="left" vertical="center"/>
    </xf>
    <xf numFmtId="0" fontId="26" fillId="8" borderId="1" xfId="0" applyFont="1" applyFill="1" applyBorder="1" applyAlignment="1">
      <alignment vertical="center"/>
    </xf>
    <xf numFmtId="0" fontId="7" fillId="8" borderId="1" xfId="0" applyFont="1" applyFill="1" applyBorder="1" applyAlignment="1">
      <alignment vertical="center"/>
    </xf>
    <xf numFmtId="164" fontId="28" fillId="0" borderId="1" xfId="1" applyNumberFormat="1" applyFont="1" applyBorder="1" applyAlignment="1">
      <alignment vertical="center"/>
    </xf>
    <xf numFmtId="0" fontId="1"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1" fillId="0" borderId="1" xfId="0" applyFont="1" applyBorder="1" applyAlignment="1">
      <alignment horizontal="center" vertical="center"/>
    </xf>
    <xf numFmtId="0" fontId="31" fillId="2" borderId="1" xfId="0" applyFont="1" applyFill="1" applyBorder="1" applyAlignment="1">
      <alignment horizontal="center" vertical="center"/>
    </xf>
    <xf numFmtId="0" fontId="31" fillId="2" borderId="1" xfId="0" applyFont="1" applyFill="1" applyBorder="1" applyAlignment="1">
      <alignment horizontal="left" vertical="center" wrapText="1"/>
    </xf>
    <xf numFmtId="0" fontId="3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1" xfId="0" applyFont="1" applyFill="1" applyBorder="1" applyAlignment="1">
      <alignment horizontal="left" vertical="center" wrapText="1"/>
    </xf>
    <xf numFmtId="0" fontId="6" fillId="2" borderId="1"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1" fillId="7" borderId="1" xfId="0" applyFont="1" applyFill="1" applyBorder="1" applyAlignment="1">
      <alignment horizontal="left" vertical="center" wrapText="1"/>
    </xf>
    <xf numFmtId="0" fontId="6" fillId="7" borderId="1" xfId="0" applyFont="1" applyFill="1" applyBorder="1" applyAlignment="1">
      <alignment horizontal="center" vertical="center" wrapText="1"/>
    </xf>
    <xf numFmtId="0" fontId="12" fillId="0" borderId="0" xfId="0" applyFont="1" applyFill="1" applyAlignment="1">
      <alignment horizontal="left"/>
    </xf>
    <xf numFmtId="0" fontId="13" fillId="0" borderId="6" xfId="8" applyFont="1" applyFill="1" applyBorder="1" applyAlignment="1">
      <alignment horizontal="center" vertical="center"/>
    </xf>
    <xf numFmtId="0" fontId="12" fillId="0" borderId="7" xfId="0" applyFont="1" applyFill="1" applyBorder="1" applyAlignment="1">
      <alignment horizontal="center" vertical="center"/>
    </xf>
    <xf numFmtId="0" fontId="0" fillId="0" borderId="0" xfId="0" applyFont="1" applyFill="1"/>
    <xf numFmtId="0" fontId="1" fillId="0" borderId="0" xfId="0" applyFont="1" applyBorder="1"/>
    <xf numFmtId="0" fontId="1" fillId="0" borderId="9" xfId="0" applyFont="1" applyBorder="1"/>
    <xf numFmtId="0" fontId="1" fillId="0" borderId="9" xfId="0" applyFont="1" applyBorder="1" applyAlignment="1">
      <alignment horizontal="center" vertical="center"/>
    </xf>
    <xf numFmtId="0" fontId="1" fillId="0" borderId="9" xfId="0" applyFont="1" applyBorder="1" applyAlignment="1">
      <alignment horizontal="left"/>
    </xf>
    <xf numFmtId="0" fontId="1" fillId="0" borderId="9" xfId="0" applyFont="1" applyBorder="1" applyAlignment="1"/>
    <xf numFmtId="0" fontId="1" fillId="0" borderId="9" xfId="0" applyFont="1" applyBorder="1" applyAlignment="1">
      <alignment wrapText="1"/>
    </xf>
    <xf numFmtId="0" fontId="1" fillId="0" borderId="9" xfId="0" applyFont="1" applyBorder="1" applyAlignment="1">
      <alignment horizontal="center" vertical="center" wrapText="1"/>
    </xf>
    <xf numFmtId="164" fontId="1" fillId="0" borderId="9" xfId="1" applyNumberFormat="1" applyFont="1" applyBorder="1"/>
    <xf numFmtId="164" fontId="26" fillId="0" borderId="9" xfId="1" applyNumberFormat="1" applyFont="1" applyBorder="1"/>
    <xf numFmtId="164" fontId="28" fillId="0" borderId="9" xfId="1" applyNumberFormat="1" applyFont="1" applyBorder="1"/>
    <xf numFmtId="0" fontId="6" fillId="9" borderId="0" xfId="0" applyFont="1" applyFill="1" applyBorder="1" applyAlignment="1">
      <alignment vertical="center"/>
    </xf>
    <xf numFmtId="0" fontId="6" fillId="9" borderId="1" xfId="0" applyFont="1" applyFill="1" applyBorder="1" applyAlignment="1">
      <alignment vertical="center"/>
    </xf>
    <xf numFmtId="0" fontId="1" fillId="2" borderId="0" xfId="0" applyFont="1" applyFill="1" applyBorder="1" applyAlignment="1">
      <alignment horizontal="left" vertical="center"/>
    </xf>
    <xf numFmtId="0" fontId="26" fillId="2" borderId="0" xfId="0" applyFont="1" applyFill="1" applyBorder="1" applyAlignment="1">
      <alignment vertical="center"/>
    </xf>
    <xf numFmtId="0" fontId="1" fillId="2" borderId="0" xfId="0" applyFont="1" applyFill="1" applyBorder="1" applyAlignment="1">
      <alignment vertical="center"/>
    </xf>
    <xf numFmtId="0" fontId="32" fillId="0" borderId="1" xfId="0" applyFont="1" applyBorder="1" applyAlignment="1">
      <alignment horizontal="center" vertical="center" wrapText="1"/>
    </xf>
    <xf numFmtId="0" fontId="35" fillId="3" borderId="1" xfId="0" applyFont="1" applyFill="1" applyBorder="1" applyAlignment="1">
      <alignment vertical="center" wrapText="1"/>
    </xf>
    <xf numFmtId="0" fontId="6" fillId="7" borderId="1" xfId="0" applyFont="1" applyFill="1" applyBorder="1" applyAlignment="1">
      <alignment horizontal="left" vertical="center" wrapText="1"/>
    </xf>
    <xf numFmtId="9" fontId="6" fillId="7" borderId="1" xfId="0" applyNumberFormat="1" applyFont="1" applyFill="1" applyBorder="1" applyAlignment="1">
      <alignment horizontal="center" vertical="center" wrapText="1"/>
    </xf>
    <xf numFmtId="0" fontId="1" fillId="7" borderId="0" xfId="0" applyFont="1" applyFill="1" applyBorder="1" applyAlignment="1">
      <alignment vertical="center"/>
    </xf>
    <xf numFmtId="0" fontId="31" fillId="2" borderId="0" xfId="0" applyFont="1" applyFill="1" applyBorder="1" applyAlignment="1">
      <alignment vertical="center"/>
    </xf>
    <xf numFmtId="164" fontId="31" fillId="2" borderId="1" xfId="0" applyNumberFormat="1" applyFont="1" applyFill="1" applyBorder="1" applyAlignment="1">
      <alignment vertical="center"/>
    </xf>
    <xf numFmtId="0" fontId="31" fillId="2" borderId="2" xfId="0" applyFont="1" applyFill="1" applyBorder="1" applyAlignment="1">
      <alignment horizontal="left" vertical="center" wrapText="1"/>
    </xf>
    <xf numFmtId="164" fontId="27" fillId="0" borderId="1" xfId="1" applyNumberFormat="1" applyFont="1" applyBorder="1" applyAlignment="1">
      <alignment horizontal="left" vertical="center"/>
    </xf>
    <xf numFmtId="0" fontId="7" fillId="7" borderId="1" xfId="0" applyFont="1" applyFill="1" applyBorder="1" applyAlignment="1">
      <alignment vertical="center"/>
    </xf>
    <xf numFmtId="0" fontId="1" fillId="0" borderId="1" xfId="0" applyFont="1" applyFill="1" applyBorder="1" applyAlignment="1">
      <alignment horizontal="center" vertical="center"/>
    </xf>
    <xf numFmtId="164" fontId="6" fillId="0" borderId="1" xfId="1" applyNumberFormat="1" applyFont="1" applyFill="1" applyBorder="1" applyAlignment="1">
      <alignment vertical="center"/>
    </xf>
    <xf numFmtId="0" fontId="1" fillId="0" borderId="1" xfId="0" applyFont="1" applyFill="1" applyBorder="1" applyAlignment="1">
      <alignment vertical="center"/>
    </xf>
    <xf numFmtId="164" fontId="28" fillId="0" borderId="1" xfId="1" applyNumberFormat="1" applyFont="1" applyFill="1" applyBorder="1" applyAlignment="1">
      <alignment vertical="center"/>
    </xf>
    <xf numFmtId="164" fontId="28" fillId="0" borderId="1" xfId="1" applyNumberFormat="1" applyFont="1" applyFill="1" applyBorder="1" applyAlignment="1">
      <alignment horizontal="left" vertical="center"/>
    </xf>
    <xf numFmtId="0" fontId="1" fillId="0" borderId="0" xfId="0" applyFont="1" applyFill="1" applyBorder="1" applyAlignment="1">
      <alignment vertical="center"/>
    </xf>
    <xf numFmtId="0" fontId="36" fillId="6" borderId="1" xfId="0" applyFont="1" applyFill="1" applyBorder="1" applyAlignment="1">
      <alignment horizontal="center" vertical="center"/>
    </xf>
    <xf numFmtId="0" fontId="36" fillId="6" borderId="1" xfId="0" applyFont="1" applyFill="1" applyBorder="1" applyAlignment="1">
      <alignment horizontal="left" vertical="center" wrapText="1"/>
    </xf>
    <xf numFmtId="0" fontId="36" fillId="6" borderId="1" xfId="0" applyFont="1" applyFill="1" applyBorder="1" applyAlignment="1">
      <alignment horizontal="center" vertical="center" wrapText="1"/>
    </xf>
    <xf numFmtId="164" fontId="36" fillId="6" borderId="1" xfId="1" applyNumberFormat="1" applyFont="1" applyFill="1" applyBorder="1" applyAlignment="1">
      <alignment horizontal="center" vertical="center"/>
    </xf>
    <xf numFmtId="164" fontId="36" fillId="3" borderId="1" xfId="1" applyNumberFormat="1" applyFont="1" applyFill="1" applyBorder="1" applyAlignment="1">
      <alignment horizontal="center" vertical="center"/>
    </xf>
    <xf numFmtId="0" fontId="36" fillId="6" borderId="0" xfId="0" applyFont="1" applyFill="1" applyBorder="1" applyAlignment="1">
      <alignment horizontal="center" vertical="center"/>
    </xf>
    <xf numFmtId="0" fontId="36" fillId="6" borderId="2" xfId="0" applyFont="1" applyFill="1"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horizontal="left"/>
    </xf>
    <xf numFmtId="0" fontId="1" fillId="0" borderId="0" xfId="0" applyFont="1" applyBorder="1" applyAlignment="1"/>
    <xf numFmtId="0" fontId="1" fillId="0" borderId="0" xfId="0" applyFont="1" applyBorder="1" applyAlignment="1">
      <alignment wrapText="1"/>
    </xf>
    <xf numFmtId="0" fontId="1" fillId="0" borderId="0" xfId="0" applyFont="1" applyBorder="1" applyAlignment="1">
      <alignment horizontal="center" vertical="center" wrapText="1"/>
    </xf>
    <xf numFmtId="164" fontId="1" fillId="0" borderId="0" xfId="1" applyNumberFormat="1" applyFont="1" applyBorder="1"/>
    <xf numFmtId="164" fontId="26" fillId="0" borderId="0" xfId="1" applyNumberFormat="1" applyFont="1" applyBorder="1"/>
    <xf numFmtId="164" fontId="28" fillId="0" borderId="0" xfId="1" applyNumberFormat="1" applyFont="1" applyBorder="1"/>
    <xf numFmtId="0" fontId="1" fillId="0" borderId="4" xfId="0" applyFont="1" applyBorder="1"/>
    <xf numFmtId="0" fontId="1" fillId="0" borderId="0" xfId="0" applyFont="1" applyBorder="1" applyAlignment="1">
      <alignment vertical="center" wrapText="1"/>
    </xf>
    <xf numFmtId="164" fontId="1" fillId="0" borderId="0" xfId="1" applyNumberFormat="1" applyFont="1" applyBorder="1" applyAlignment="1">
      <alignment vertical="center"/>
    </xf>
    <xf numFmtId="164" fontId="26" fillId="0" borderId="0" xfId="1" applyNumberFormat="1" applyFont="1" applyBorder="1" applyAlignment="1">
      <alignment vertical="center"/>
    </xf>
    <xf numFmtId="164" fontId="28" fillId="0" borderId="0" xfId="1" applyNumberFormat="1" applyFont="1" applyBorder="1" applyAlignment="1">
      <alignment vertical="center"/>
    </xf>
    <xf numFmtId="0" fontId="1" fillId="0" borderId="0" xfId="0" applyFont="1" applyBorder="1" applyAlignment="1">
      <alignment vertical="center"/>
    </xf>
    <xf numFmtId="3" fontId="1" fillId="0" borderId="0" xfId="0" applyNumberFormat="1" applyFont="1" applyBorder="1" applyAlignment="1">
      <alignment vertical="center" wrapText="1"/>
    </xf>
    <xf numFmtId="0" fontId="31" fillId="0" borderId="0" xfId="0" applyFont="1" applyBorder="1" applyAlignment="1">
      <alignment horizontal="center" vertical="center" wrapText="1"/>
    </xf>
    <xf numFmtId="0" fontId="12" fillId="0" borderId="0" xfId="0" applyFont="1" applyFill="1"/>
    <xf numFmtId="0" fontId="12" fillId="0" borderId="0" xfId="0" applyFont="1" applyFill="1" applyAlignment="1">
      <alignment horizontal="center"/>
    </xf>
    <xf numFmtId="0" fontId="13" fillId="0" borderId="0" xfId="8" applyFont="1" applyFill="1" applyBorder="1" applyAlignment="1">
      <alignment horizontal="center" vertical="center" wrapText="1"/>
    </xf>
    <xf numFmtId="0" fontId="13" fillId="0" borderId="6" xfId="8" applyFont="1" applyFill="1" applyBorder="1" applyAlignment="1">
      <alignment horizontal="center" vertical="center" wrapText="1"/>
    </xf>
    <xf numFmtId="0" fontId="13" fillId="0" borderId="5" xfId="8" applyFont="1" applyFill="1" applyBorder="1" applyAlignment="1">
      <alignment horizontal="left" vertical="center"/>
    </xf>
    <xf numFmtId="0" fontId="12" fillId="0" borderId="0" xfId="0" applyFont="1" applyFill="1" applyAlignment="1">
      <alignment vertical="center"/>
    </xf>
    <xf numFmtId="0" fontId="12" fillId="0" borderId="8" xfId="0" applyFont="1" applyFill="1" applyBorder="1" applyAlignment="1">
      <alignment horizontal="left" vertical="center"/>
    </xf>
    <xf numFmtId="49" fontId="16" fillId="0" borderId="1" xfId="0" applyNumberFormat="1" applyFont="1" applyFill="1" applyBorder="1" applyAlignment="1">
      <alignment horizontal="left" vertical="center" wrapText="1"/>
    </xf>
    <xf numFmtId="49" fontId="0" fillId="0" borderId="1" xfId="0" applyNumberFormat="1" applyFont="1" applyFill="1" applyBorder="1" applyAlignment="1">
      <alignment horizontal="left" vertical="center" wrapText="1"/>
    </xf>
    <xf numFmtId="0" fontId="0" fillId="0" borderId="1" xfId="9" applyFont="1" applyFill="1" applyBorder="1" applyAlignment="1">
      <alignment horizontal="left" vertical="center" wrapText="1"/>
    </xf>
    <xf numFmtId="0" fontId="18" fillId="0" borderId="1" xfId="0" applyFont="1" applyFill="1" applyBorder="1" applyAlignment="1">
      <alignment horizontal="left" vertical="center" wrapText="1"/>
    </xf>
    <xf numFmtId="0" fontId="0" fillId="0" borderId="0" xfId="0" applyFont="1" applyFill="1" applyAlignment="1">
      <alignment horizontal="left"/>
    </xf>
    <xf numFmtId="0" fontId="12" fillId="10" borderId="0" xfId="0" applyFont="1" applyFill="1" applyAlignment="1">
      <alignment horizontal="left"/>
    </xf>
    <xf numFmtId="0" fontId="13" fillId="10" borderId="6" xfId="8" applyFont="1" applyFill="1" applyBorder="1" applyAlignment="1">
      <alignment horizontal="center" vertical="center"/>
    </xf>
    <xf numFmtId="49" fontId="16" fillId="10" borderId="1" xfId="0" applyNumberFormat="1" applyFont="1" applyFill="1" applyBorder="1" applyAlignment="1">
      <alignment horizontal="left" vertical="center" wrapText="1"/>
    </xf>
    <xf numFmtId="0" fontId="18" fillId="10" borderId="1" xfId="0" applyFont="1" applyFill="1" applyBorder="1" applyAlignment="1">
      <alignment horizontal="left" vertical="center" wrapText="1"/>
    </xf>
    <xf numFmtId="0" fontId="0" fillId="10" borderId="0" xfId="0" applyFont="1" applyFill="1"/>
    <xf numFmtId="0" fontId="0" fillId="0" borderId="0" xfId="0" applyFont="1" applyFill="1" applyAlignment="1">
      <alignment vertical="center"/>
    </xf>
    <xf numFmtId="0" fontId="12" fillId="10" borderId="7" xfId="0" applyFont="1" applyFill="1" applyBorder="1" applyAlignment="1">
      <alignment horizontal="right" vertical="center"/>
    </xf>
    <xf numFmtId="164" fontId="0" fillId="0" borderId="0" xfId="0" applyNumberFormat="1" applyFont="1" applyFill="1" applyAlignment="1">
      <alignment vertical="center"/>
    </xf>
    <xf numFmtId="0" fontId="0" fillId="0" borderId="0" xfId="0" applyFont="1" applyFill="1" applyAlignment="1">
      <alignment vertical="center" wrapText="1"/>
    </xf>
    <xf numFmtId="164" fontId="0" fillId="0" borderId="0" xfId="1" applyNumberFormat="1" applyFont="1" applyFill="1"/>
    <xf numFmtId="164" fontId="0" fillId="0" borderId="0" xfId="1" applyNumberFormat="1" applyFont="1" applyFill="1" applyAlignment="1">
      <alignment horizontal="left"/>
    </xf>
    <xf numFmtId="164" fontId="29" fillId="0" borderId="0" xfId="0" applyNumberFormat="1" applyFont="1" applyFill="1"/>
    <xf numFmtId="49" fontId="12" fillId="0" borderId="1" xfId="0" applyNumberFormat="1" applyFont="1" applyFill="1" applyBorder="1" applyAlignment="1">
      <alignment horizontal="center" vertical="center"/>
    </xf>
    <xf numFmtId="0" fontId="33" fillId="0" borderId="1" xfId="0" applyFont="1" applyFill="1" applyBorder="1" applyAlignment="1">
      <alignment horizontal="justify" vertical="center" wrapText="1"/>
    </xf>
    <xf numFmtId="164" fontId="0" fillId="0" borderId="1" xfId="1" applyNumberFormat="1" applyFont="1" applyFill="1" applyBorder="1" applyAlignment="1">
      <alignment vertical="center"/>
    </xf>
    <xf numFmtId="0" fontId="0" fillId="0" borderId="1" xfId="0" applyFont="1" applyFill="1" applyBorder="1" applyAlignment="1">
      <alignment vertical="center"/>
    </xf>
    <xf numFmtId="0" fontId="15" fillId="0" borderId="1" xfId="0" applyFont="1" applyFill="1" applyBorder="1" applyAlignment="1">
      <alignment horizontal="left" vertical="center" wrapText="1"/>
    </xf>
    <xf numFmtId="0" fontId="17" fillId="0" borderId="1" xfId="0" applyFont="1" applyFill="1" applyBorder="1" applyAlignment="1">
      <alignment horizontal="left" vertical="center" wrapText="1"/>
    </xf>
    <xf numFmtId="0" fontId="12" fillId="0" borderId="1" xfId="0" applyFont="1" applyFill="1" applyBorder="1" applyAlignment="1">
      <alignment horizontal="center" vertical="center"/>
    </xf>
    <xf numFmtId="0" fontId="0" fillId="0" borderId="1" xfId="0" applyFill="1" applyBorder="1" applyAlignment="1">
      <alignment vertical="center" wrapText="1"/>
    </xf>
    <xf numFmtId="0" fontId="10" fillId="0" borderId="1" xfId="0" applyFont="1" applyFill="1" applyBorder="1" applyAlignment="1">
      <alignment horizontal="left" vertical="center" wrapText="1"/>
    </xf>
    <xf numFmtId="0" fontId="0" fillId="10" borderId="1" xfId="0" applyFill="1" applyBorder="1" applyAlignment="1">
      <alignment horizontal="left" vertical="center" wrapText="1"/>
    </xf>
    <xf numFmtId="37" fontId="0" fillId="0" borderId="1" xfId="1" applyNumberFormat="1" applyFont="1" applyFill="1" applyBorder="1" applyAlignment="1">
      <alignment vertical="center"/>
    </xf>
    <xf numFmtId="0" fontId="15" fillId="0" borderId="1" xfId="0" applyFont="1" applyFill="1" applyBorder="1" applyAlignment="1">
      <alignment horizontal="left" vertical="center"/>
    </xf>
    <xf numFmtId="0" fontId="16" fillId="0" borderId="1" xfId="0" applyFont="1" applyFill="1" applyBorder="1" applyAlignment="1">
      <alignment horizontal="left" vertical="center" wrapText="1"/>
    </xf>
    <xf numFmtId="0" fontId="12" fillId="0" borderId="1" xfId="0" applyFont="1" applyFill="1" applyBorder="1" applyAlignment="1">
      <alignment horizontal="left" vertical="center"/>
    </xf>
    <xf numFmtId="0" fontId="12" fillId="10" borderId="1" xfId="0" applyFont="1" applyFill="1" applyBorder="1" applyAlignment="1">
      <alignment horizontal="right" vertical="center"/>
    </xf>
    <xf numFmtId="164" fontId="12" fillId="0" borderId="1" xfId="1" applyNumberFormat="1" applyFont="1" applyFill="1" applyBorder="1" applyAlignment="1">
      <alignment vertical="center"/>
    </xf>
    <xf numFmtId="0" fontId="0" fillId="0" borderId="1" xfId="0" applyFont="1" applyFill="1" applyBorder="1" applyAlignment="1">
      <alignment horizontal="left" vertical="center"/>
    </xf>
    <xf numFmtId="0" fontId="16" fillId="0" borderId="1" xfId="0" applyNumberFormat="1" applyFont="1" applyFill="1" applyBorder="1" applyAlignment="1">
      <alignment horizontal="left" vertical="center" wrapText="1"/>
    </xf>
    <xf numFmtId="0" fontId="3" fillId="10" borderId="1" xfId="0" applyFont="1" applyFill="1" applyBorder="1" applyAlignment="1">
      <alignment horizontal="left" vertical="center" wrapText="1"/>
    </xf>
    <xf numFmtId="49" fontId="18" fillId="0" borderId="1" xfId="0" applyNumberFormat="1" applyFont="1" applyFill="1" applyBorder="1" applyAlignment="1">
      <alignment horizontal="left" vertical="center" wrapText="1"/>
    </xf>
    <xf numFmtId="0" fontId="3" fillId="10" borderId="1" xfId="0" applyFont="1" applyFill="1" applyBorder="1" applyAlignment="1">
      <alignment horizontal="left" vertical="center"/>
    </xf>
    <xf numFmtId="0" fontId="12" fillId="10" borderId="1" xfId="0" applyFont="1" applyFill="1" applyBorder="1" applyAlignment="1">
      <alignment horizontal="center" vertical="center"/>
    </xf>
    <xf numFmtId="0" fontId="0" fillId="10" borderId="1" xfId="0" applyFont="1" applyFill="1" applyBorder="1" applyAlignment="1">
      <alignment horizontal="left" vertical="center"/>
    </xf>
    <xf numFmtId="0" fontId="20"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19" fillId="10" borderId="1" xfId="0" applyFont="1" applyFill="1" applyBorder="1" applyAlignment="1">
      <alignment horizontal="center" vertical="center" wrapText="1"/>
    </xf>
    <xf numFmtId="0" fontId="17" fillId="0" borderId="1" xfId="0" applyFont="1" applyFill="1" applyBorder="1" applyAlignment="1">
      <alignment horizontal="left" vertical="center"/>
    </xf>
    <xf numFmtId="0" fontId="21" fillId="0" borderId="1" xfId="0" applyFont="1" applyFill="1" applyBorder="1" applyAlignment="1">
      <alignment horizontal="left" vertical="center" wrapText="1"/>
    </xf>
    <xf numFmtId="0" fontId="22" fillId="0" borderId="1" xfId="0" applyFont="1" applyFill="1" applyBorder="1" applyAlignment="1">
      <alignment horizontal="left" vertical="center" wrapText="1"/>
    </xf>
    <xf numFmtId="0" fontId="0" fillId="10" borderId="1" xfId="0" applyFont="1" applyFill="1" applyBorder="1" applyAlignment="1">
      <alignment vertical="center"/>
    </xf>
    <xf numFmtId="164" fontId="0" fillId="0" borderId="1" xfId="1" applyNumberFormat="1" applyFont="1" applyFill="1" applyBorder="1" applyAlignment="1">
      <alignment horizontal="left" vertical="center"/>
    </xf>
    <xf numFmtId="0" fontId="0" fillId="0" borderId="1" xfId="0" applyFont="1" applyFill="1" applyBorder="1" applyAlignment="1">
      <alignment horizontal="center" vertical="center"/>
    </xf>
    <xf numFmtId="0" fontId="12" fillId="0" borderId="0" xfId="0" applyFont="1" applyFill="1" applyAlignment="1">
      <alignment horizontal="center" vertical="center"/>
    </xf>
    <xf numFmtId="0" fontId="0" fillId="0" borderId="0" xfId="0" applyFont="1" applyFill="1" applyAlignment="1">
      <alignment horizontal="center" vertical="center"/>
    </xf>
    <xf numFmtId="49" fontId="27" fillId="9" borderId="1" xfId="0" applyNumberFormat="1" applyFont="1" applyFill="1" applyBorder="1" applyAlignment="1">
      <alignment horizontal="center" vertical="center" wrapText="1"/>
    </xf>
    <xf numFmtId="49" fontId="27" fillId="9" borderId="2" xfId="0" applyNumberFormat="1" applyFont="1" applyFill="1" applyBorder="1" applyAlignment="1">
      <alignment horizontal="center" vertical="center" wrapText="1"/>
    </xf>
    <xf numFmtId="49" fontId="27" fillId="9" borderId="3" xfId="0" applyNumberFormat="1" applyFont="1" applyFill="1" applyBorder="1" applyAlignment="1">
      <alignment horizontal="center" vertical="center" wrapText="1"/>
    </xf>
    <xf numFmtId="0" fontId="34" fillId="0" borderId="0" xfId="0" applyFont="1" applyBorder="1" applyAlignment="1">
      <alignment horizontal="center" vertical="center"/>
    </xf>
    <xf numFmtId="49" fontId="27" fillId="9"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27" fillId="9" borderId="2" xfId="0" applyFont="1" applyFill="1" applyBorder="1" applyAlignment="1">
      <alignment horizontal="center" vertical="center"/>
    </xf>
    <xf numFmtId="0" fontId="27" fillId="9" borderId="3" xfId="0" applyFont="1" applyFill="1" applyBorder="1" applyAlignment="1">
      <alignment horizontal="center" vertical="center"/>
    </xf>
    <xf numFmtId="0" fontId="1" fillId="2" borderId="1" xfId="0" applyFont="1" applyFill="1" applyBorder="1" applyAlignment="1">
      <alignment horizontal="left" vertical="center" wrapText="1"/>
    </xf>
    <xf numFmtId="0" fontId="6" fillId="2" borderId="1" xfId="0" applyFont="1" applyFill="1" applyBorder="1" applyAlignment="1">
      <alignment horizontal="left" vertical="center"/>
    </xf>
    <xf numFmtId="0" fontId="1" fillId="7" borderId="1" xfId="0" applyFont="1" applyFill="1" applyBorder="1" applyAlignment="1">
      <alignment horizontal="center" vertical="center" wrapText="1"/>
    </xf>
    <xf numFmtId="0" fontId="1" fillId="7" borderId="1" xfId="0" applyFont="1" applyFill="1" applyBorder="1" applyAlignment="1">
      <alignment horizontal="left" vertical="center" wrapText="1"/>
    </xf>
    <xf numFmtId="0" fontId="6" fillId="7" borderId="1" xfId="0" applyFont="1" applyFill="1" applyBorder="1" applyAlignment="1">
      <alignment horizontal="left" vertical="center" wrapText="1"/>
    </xf>
    <xf numFmtId="0" fontId="6" fillId="7" borderId="1" xfId="0" applyFont="1" applyFill="1" applyBorder="1" applyAlignment="1">
      <alignment vertical="center" wrapText="1"/>
    </xf>
    <xf numFmtId="0" fontId="6" fillId="7" borderId="1" xfId="0" applyFont="1" applyFill="1" applyBorder="1" applyAlignment="1">
      <alignment horizontal="center" vertical="center" wrapText="1"/>
    </xf>
    <xf numFmtId="0" fontId="31" fillId="2" borderId="1" xfId="0" applyFont="1" applyFill="1" applyBorder="1" applyAlignment="1">
      <alignment horizontal="center" vertical="center"/>
    </xf>
    <xf numFmtId="0" fontId="31"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1" fillId="2" borderId="2"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2" xfId="0" applyFont="1" applyFill="1" applyBorder="1" applyAlignment="1">
      <alignment horizontal="left" vertical="center" wrapText="1"/>
    </xf>
    <xf numFmtId="0" fontId="1" fillId="2" borderId="5" xfId="0" applyFont="1" applyFill="1" applyBorder="1" applyAlignment="1">
      <alignment horizontal="left"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12" fillId="0" borderId="0" xfId="0" applyFont="1" applyFill="1" applyAlignment="1">
      <alignment horizontal="center"/>
    </xf>
  </cellXfs>
  <cellStyles count="10">
    <cellStyle name="40% - Accent3" xfId="9" builtinId="39"/>
    <cellStyle name="Comma" xfId="1" builtinId="3"/>
    <cellStyle name="Comma 2" xfId="3"/>
    <cellStyle name="Followed Hyperlink" xfId="5" builtinId="9" hidden="1"/>
    <cellStyle name="Followed Hyperlink" xfId="7" builtinId="9" hidden="1"/>
    <cellStyle name="Good" xfId="8" builtinId="26"/>
    <cellStyle name="Hyperlink" xfId="4" builtinId="8" hidden="1"/>
    <cellStyle name="Hyperlink" xfId="6" builtinId="8" hidden="1"/>
    <cellStyle name="Normal" xfId="0" builtinId="0"/>
    <cellStyle name="Normal 2" xfId="2"/>
  </cellStyles>
  <dxfs count="19">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dxf>
    <dxf>
      <fill>
        <patternFill patternType="none">
          <fgColor indexed="64"/>
          <bgColor indexed="65"/>
        </patternFill>
      </fill>
      <alignment horizontal="left" vertical="center" textRotation="0" indent="0" justifyLastLine="0" shrinkToFit="0" readingOrder="0"/>
    </dxf>
    <dxf>
      <font>
        <b val="0"/>
        <i val="0"/>
        <strike val="0"/>
        <condense val="0"/>
        <extend val="0"/>
        <outline val="0"/>
        <shadow val="0"/>
        <u val="none"/>
        <vertAlign val="baseline"/>
        <sz val="11"/>
        <color theme="1"/>
        <name val="Calibri"/>
        <scheme val="minor"/>
      </font>
      <numFmt numFmtId="164" formatCode="_(* #,##0_);_(* \(#,##0\);_(* &quot;-&quot;??_);_(@_)"/>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libri"/>
        <scheme val="minor"/>
      </font>
      <numFmt numFmtId="164" formatCode="_(* #,##0_);_(* \(#,##0\);_(* &quot;-&quot;??_);_(@_)"/>
      <fill>
        <patternFill patternType="none">
          <fgColor indexed="64"/>
          <bgColor indexed="65"/>
        </patternFill>
      </fill>
      <alignment vertical="center" textRotation="0" indent="0" justifyLastLine="0" shrinkToFit="0" readingOrder="0"/>
      <border diagonalUp="0" diagonalDown="0" outline="0">
        <left style="thin">
          <color auto="1"/>
        </left>
        <right/>
        <top style="thin">
          <color auto="1"/>
        </top>
        <bottom/>
      </border>
    </dxf>
    <dxf>
      <font>
        <b val="0"/>
        <i val="0"/>
        <strike val="0"/>
        <condense val="0"/>
        <extend val="0"/>
        <outline val="0"/>
        <shadow val="0"/>
        <u val="none"/>
        <vertAlign val="baseline"/>
        <sz val="11"/>
        <color theme="1"/>
        <name val="Calibri"/>
        <scheme val="minor"/>
      </font>
      <numFmt numFmtId="164" formatCode="_(* #,##0_);_(* \(#,##0\);_(* &quot;-&quot;??_);_(@_)"/>
      <fill>
        <patternFill patternType="none">
          <fgColor indexed="64"/>
          <bgColor indexed="65"/>
        </patternFill>
      </fill>
      <alignment horizontal="general"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libri"/>
        <scheme val="minor"/>
      </font>
      <numFmt numFmtId="164" formatCode="_(* #,##0_);_(* \(#,##0\);_(* &quot;-&quot;??_);_(@_)"/>
      <fill>
        <patternFill patternType="none">
          <fgColor indexed="64"/>
          <bgColor indexed="65"/>
        </patternFill>
      </fill>
      <alignment vertical="center" textRotation="0" indent="0" justifyLastLine="0" shrinkToFit="0" readingOrder="0"/>
      <border diagonalUp="0" diagonalDown="0" outline="0">
        <left style="thin">
          <color auto="1"/>
        </left>
        <right/>
        <top style="thin">
          <color auto="1"/>
        </top>
        <bottom/>
      </border>
    </dxf>
    <dxf>
      <font>
        <b val="0"/>
        <i val="0"/>
        <strike val="0"/>
        <condense val="0"/>
        <extend val="0"/>
        <outline val="0"/>
        <shadow val="0"/>
        <u val="none"/>
        <vertAlign val="baseline"/>
        <sz val="11"/>
        <color theme="1"/>
        <name val="Calibri"/>
        <scheme val="minor"/>
      </font>
      <numFmt numFmtId="164" formatCode="_(* #,##0_);_(* \(#,##0\);_(* &quot;-&quot;??_);_(@_)"/>
      <fill>
        <patternFill patternType="none">
          <fgColor indexed="64"/>
          <bgColor indexed="65"/>
        </patternFill>
      </fill>
      <alignment horizontal="general"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libri"/>
        <scheme val="minor"/>
      </font>
      <numFmt numFmtId="164" formatCode="_(* #,##0_);_(* \(#,##0\);_(* &quot;-&quot;??_);_(@_)"/>
      <fill>
        <patternFill patternType="none">
          <fgColor indexed="64"/>
          <bgColor indexed="65"/>
        </patternFill>
      </fill>
      <alignment vertical="center" textRotation="0" indent="0" justifyLastLine="0" shrinkToFit="0" readingOrder="0"/>
      <border diagonalUp="0" diagonalDown="0" outline="0">
        <left style="thin">
          <color auto="1"/>
        </left>
        <right/>
        <top style="thin">
          <color auto="1"/>
        </top>
        <bottom/>
      </border>
    </dxf>
    <dxf>
      <font>
        <b val="0"/>
        <i val="0"/>
        <strike val="0"/>
        <condense val="0"/>
        <extend val="0"/>
        <outline val="0"/>
        <shadow val="0"/>
        <u val="none"/>
        <vertAlign val="baseline"/>
        <sz val="11"/>
        <color theme="1"/>
        <name val="Calibri"/>
        <scheme val="minor"/>
      </font>
      <numFmt numFmtId="164" formatCode="_(* #,##0_);_(* \(#,##0\);_(* &quot;-&quot;??_);_(@_)"/>
      <fill>
        <patternFill patternType="none">
          <fgColor indexed="64"/>
          <bgColor indexed="65"/>
        </patternFill>
      </fill>
      <alignment horizontal="general"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libri"/>
        <scheme val="minor"/>
      </font>
      <numFmt numFmtId="164" formatCode="_(* #,##0_);_(* \(#,##0\);_(* &quot;-&quot;??_);_(@_)"/>
      <fill>
        <patternFill patternType="none">
          <fgColor indexed="64"/>
          <bgColor indexed="65"/>
        </patternFill>
      </fill>
      <alignment vertical="center" textRotation="0" indent="0" justifyLastLine="0" shrinkToFit="0" readingOrder="0"/>
      <border diagonalUp="0" diagonalDown="0" outline="0">
        <left style="thin">
          <color auto="1"/>
        </left>
        <right/>
        <top style="thin">
          <color auto="1"/>
        </top>
        <bottom/>
      </border>
    </dxf>
    <dxf>
      <font>
        <b val="0"/>
        <i val="0"/>
        <strike val="0"/>
        <condense val="0"/>
        <extend val="0"/>
        <outline val="0"/>
        <shadow val="0"/>
        <u val="none"/>
        <vertAlign val="baseline"/>
        <sz val="11"/>
        <color theme="1"/>
        <name val="Calibri"/>
        <scheme val="minor"/>
      </font>
      <numFmt numFmtId="164" formatCode="_(* #,##0_);_(* \(#,##0\);_(* &quot;-&quot;??_);_(@_)"/>
      <fill>
        <patternFill patternType="none">
          <fgColor indexed="64"/>
          <bgColor indexed="65"/>
        </patternFill>
      </fill>
      <alignment horizontal="general"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libri"/>
        <scheme val="minor"/>
      </font>
      <numFmt numFmtId="164" formatCode="_(* #,##0_);_(* \(#,##0\);_(* &quot;-&quot;??_);_(@_)"/>
      <fill>
        <patternFill patternType="none">
          <fgColor indexed="64"/>
          <bgColor indexed="65"/>
        </patternFill>
      </fill>
      <alignment vertical="center" textRotation="0" indent="0" justifyLastLine="0" shrinkToFit="0" readingOrder="0"/>
      <border diagonalUp="0" diagonalDown="0" outline="0">
        <left style="thin">
          <color auto="1"/>
        </left>
        <right/>
        <top style="thin">
          <color auto="1"/>
        </top>
        <bottom/>
      </border>
    </dxf>
    <dxf>
      <font>
        <b val="0"/>
        <i val="0"/>
        <strike val="0"/>
        <condense val="0"/>
        <extend val="0"/>
        <outline val="0"/>
        <shadow val="0"/>
        <u val="none"/>
        <vertAlign val="baseline"/>
        <sz val="11"/>
        <color theme="1"/>
        <name val="Calibri"/>
        <scheme val="minor"/>
      </font>
      <fill>
        <patternFill patternType="solid">
          <fgColor indexed="64"/>
          <bgColor rgb="FF92D050"/>
        </patternFill>
      </fill>
      <alignment horizontal="general"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dxf>
    <dxf>
      <fill>
        <patternFill patternType="solid">
          <fgColor indexed="64"/>
          <bgColor rgb="FF92D050"/>
        </patternFill>
      </fill>
      <alignment vertical="center" textRotation="0" indent="0" justifyLastLine="0" shrinkToFit="0" readingOrder="0"/>
    </dxf>
    <dxf>
      <fill>
        <patternFill patternType="none">
          <fgColor indexed="64"/>
          <bgColor indexed="65"/>
        </patternFill>
      </fill>
      <alignment horizontal="center"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dxf>
    <dxf>
      <fill>
        <patternFill patternType="none">
          <fgColor indexed="64"/>
          <bgColor auto="1"/>
        </patternFill>
      </fill>
      <alignment horizontal="center" vertical="center" textRotation="0" indent="0" justifyLastLine="0" shrinkToFit="0" readingOrder="0"/>
    </dxf>
    <dxf>
      <border outline="0">
        <left style="thin">
          <color auto="1"/>
        </left>
        <top style="thin">
          <color auto="1"/>
        </top>
        <bottom style="thin">
          <color auto="1"/>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vertical="center" textRotation="0" indent="0" justifyLastLine="0" shrinkToFit="0" readingOrder="0"/>
    </dxf>
    <dxf>
      <font>
        <b/>
        <i val="0"/>
        <strike val="0"/>
        <condense val="0"/>
        <extend val="0"/>
        <outline val="0"/>
        <shadow val="0"/>
        <u val="none"/>
        <vertAlign val="baseline"/>
        <sz val="12"/>
        <color rgb="FF006100"/>
        <name val="Calibri"/>
        <scheme val="minor"/>
      </font>
      <fill>
        <patternFill patternType="none">
          <fgColor indexed="64"/>
          <bgColor indexed="65"/>
        </patternFill>
      </fill>
      <alignment horizontal="center" vertical="center" textRotation="0" wrapText="0" indent="0" justifyLastLine="0" shrinkToFit="0" readingOrder="0"/>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ables/table1.xml><?xml version="1.0" encoding="utf-8"?>
<table xmlns="http://schemas.openxmlformats.org/spreadsheetml/2006/main" id="3" name="Table24" displayName="Table24" ref="A4:H70" totalsRowCount="1" headerRowDxfId="18" dataDxfId="17" tableBorderDxfId="16" headerRowCellStyle="Good" dataCellStyle="Comma">
  <autoFilter ref="A4:H69"/>
  <tableColumns count="8">
    <tableColumn id="1" name="Activity No" totalsRowLabel="Actual Budget " dataDxfId="15" totalsRowDxfId="14"/>
    <tableColumn id="12" name="Update New Version" dataDxfId="13" totalsRowDxfId="12"/>
    <tableColumn id="5" name="2016_x000a_(Jan-March)" dataDxfId="11" totalsRowDxfId="10" dataCellStyle="Comma"/>
    <tableColumn id="6" name="2016-17" dataDxfId="9" totalsRowDxfId="8" dataCellStyle="Comma"/>
    <tableColumn id="7" name="2017-18" totalsRowFunction="custom" dataDxfId="7" totalsRowDxfId="6" dataCellStyle="Comma">
      <totalsRowFormula>'4th MSG'!L33</totalsRowFormula>
    </tableColumn>
    <tableColumn id="8" name="April,2018 - March-2019" dataDxfId="5" totalsRowDxfId="4" dataCellStyle="Comma"/>
    <tableColumn id="9" name="April, 2019 - December,2019" dataDxfId="3" totalsRowDxfId="2" dataCellStyle="Comma"/>
    <tableColumn id="10" name="Remarks" dataDxfId="1" totalsRow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table" Target="../tables/table1.xml"/><Relationship Id="rId3"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F479"/>
  <sheetViews>
    <sheetView zoomScale="80" zoomScaleNormal="80" zoomScalePageLayoutView="80" workbookViewId="0">
      <selection sqref="A1:Y1"/>
    </sheetView>
  </sheetViews>
  <sheetFormatPr baseColWidth="10" defaultColWidth="9.1640625" defaultRowHeight="14" x14ac:dyDescent="0.2"/>
  <cols>
    <col min="1" max="1" width="7" style="5" customWidth="1"/>
    <col min="2" max="2" width="8.5" style="69" customWidth="1"/>
    <col min="3" max="3" width="19.1640625" style="6" customWidth="1"/>
    <col min="4" max="4" width="25.6640625" style="32" customWidth="1"/>
    <col min="5" max="5" width="13.83203125" style="5" customWidth="1"/>
    <col min="6" max="6" width="19.5" style="8" customWidth="1"/>
    <col min="7" max="7" width="11.6640625" style="69" customWidth="1"/>
    <col min="8" max="8" width="14.5" style="67" customWidth="1"/>
    <col min="9" max="9" width="14.5" style="37" customWidth="1"/>
    <col min="10" max="10" width="17" style="38" customWidth="1"/>
    <col min="11" max="11" width="13.83203125" style="38" customWidth="1"/>
    <col min="12" max="12" width="12.83203125" style="39" bestFit="1" customWidth="1"/>
    <col min="13" max="13" width="10.83203125" style="5" customWidth="1"/>
    <col min="14" max="14" width="8.5" style="5" customWidth="1"/>
    <col min="15" max="15" width="5.1640625" style="5" customWidth="1"/>
    <col min="16" max="16" width="4.6640625" style="5" customWidth="1"/>
    <col min="17" max="17" width="6.83203125" style="5" customWidth="1"/>
    <col min="18" max="18" width="4.6640625" style="5" customWidth="1"/>
    <col min="19" max="19" width="5.33203125" style="5" customWidth="1"/>
    <col min="20" max="20" width="4.83203125" style="5" customWidth="1"/>
    <col min="21" max="21" width="5.83203125" style="5" bestFit="1" customWidth="1"/>
    <col min="22" max="22" width="5.6640625" style="5" bestFit="1" customWidth="1"/>
    <col min="23" max="23" width="5.5" style="5" bestFit="1" customWidth="1"/>
    <col min="24" max="24" width="6" style="5" bestFit="1" customWidth="1"/>
    <col min="25" max="25" width="32.83203125" style="129" customWidth="1"/>
    <col min="26" max="84" width="9.1640625" style="83"/>
    <col min="85" max="16384" width="9.1640625" style="5"/>
  </cols>
  <sheetData>
    <row r="1" spans="1:84" ht="21.75" customHeight="1" x14ac:dyDescent="0.2">
      <c r="A1" s="198" t="s">
        <v>254</v>
      </c>
      <c r="B1" s="198"/>
      <c r="C1" s="198"/>
      <c r="D1" s="198"/>
      <c r="E1" s="198"/>
      <c r="F1" s="198"/>
      <c r="G1" s="198"/>
      <c r="H1" s="198"/>
      <c r="I1" s="198"/>
      <c r="J1" s="198"/>
      <c r="K1" s="198"/>
      <c r="L1" s="198"/>
      <c r="M1" s="198"/>
      <c r="N1" s="198"/>
      <c r="O1" s="198"/>
      <c r="P1" s="198"/>
      <c r="Q1" s="198"/>
      <c r="R1" s="198"/>
      <c r="S1" s="198"/>
      <c r="T1" s="198"/>
      <c r="U1" s="198"/>
      <c r="V1" s="198"/>
      <c r="W1" s="198"/>
      <c r="X1" s="198"/>
      <c r="Y1" s="198"/>
    </row>
    <row r="2" spans="1:84" ht="17.25" customHeight="1" x14ac:dyDescent="0.2">
      <c r="A2" s="84"/>
      <c r="B2" s="85"/>
      <c r="C2" s="86"/>
      <c r="D2" s="87" t="s">
        <v>230</v>
      </c>
      <c r="E2" s="84"/>
      <c r="F2" s="88"/>
      <c r="G2" s="85"/>
      <c r="H2" s="89"/>
      <c r="I2" s="90"/>
      <c r="J2" s="91"/>
      <c r="K2" s="91"/>
      <c r="L2" s="92"/>
      <c r="M2" s="84"/>
      <c r="N2" s="84"/>
      <c r="O2" s="84"/>
      <c r="P2" s="84"/>
      <c r="Q2" s="84"/>
      <c r="R2" s="84"/>
      <c r="S2" s="84"/>
      <c r="T2" s="84"/>
      <c r="U2" s="84"/>
      <c r="V2" s="84"/>
      <c r="W2" s="84"/>
      <c r="X2" s="84"/>
      <c r="Y2" s="84"/>
    </row>
    <row r="3" spans="1:84" s="94" customFormat="1" ht="40.5" customHeight="1" x14ac:dyDescent="0.2">
      <c r="A3" s="195" t="s">
        <v>231</v>
      </c>
      <c r="B3" s="195" t="s">
        <v>217</v>
      </c>
      <c r="C3" s="199" t="s">
        <v>0</v>
      </c>
      <c r="D3" s="199" t="s">
        <v>11</v>
      </c>
      <c r="E3" s="195" t="s">
        <v>12</v>
      </c>
      <c r="F3" s="195" t="s">
        <v>13</v>
      </c>
      <c r="G3" s="195" t="s">
        <v>14</v>
      </c>
      <c r="H3" s="195" t="s">
        <v>15</v>
      </c>
      <c r="I3" s="196" t="s">
        <v>232</v>
      </c>
      <c r="J3" s="195" t="s">
        <v>205</v>
      </c>
      <c r="K3" s="195" t="s">
        <v>233</v>
      </c>
      <c r="L3" s="195" t="s">
        <v>295</v>
      </c>
      <c r="M3" s="196" t="s">
        <v>273</v>
      </c>
      <c r="N3" s="196" t="s">
        <v>206</v>
      </c>
      <c r="O3" s="196" t="s">
        <v>207</v>
      </c>
      <c r="P3" s="196" t="s">
        <v>208</v>
      </c>
      <c r="Q3" s="196" t="s">
        <v>209</v>
      </c>
      <c r="R3" s="196" t="s">
        <v>210</v>
      </c>
      <c r="S3" s="196" t="s">
        <v>211</v>
      </c>
      <c r="T3" s="196" t="s">
        <v>212</v>
      </c>
      <c r="U3" s="196" t="s">
        <v>213</v>
      </c>
      <c r="V3" s="196" t="s">
        <v>214</v>
      </c>
      <c r="W3" s="196" t="s">
        <v>215</v>
      </c>
      <c r="X3" s="196" t="s">
        <v>216</v>
      </c>
      <c r="Y3" s="201" t="s">
        <v>219</v>
      </c>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row>
    <row r="4" spans="1:84" s="94" customFormat="1" ht="50.25" customHeight="1" x14ac:dyDescent="0.2">
      <c r="A4" s="195"/>
      <c r="B4" s="195"/>
      <c r="C4" s="199"/>
      <c r="D4" s="199"/>
      <c r="E4" s="195"/>
      <c r="F4" s="195"/>
      <c r="G4" s="195"/>
      <c r="H4" s="195"/>
      <c r="I4" s="197"/>
      <c r="J4" s="195"/>
      <c r="K4" s="195"/>
      <c r="L4" s="195"/>
      <c r="M4" s="197"/>
      <c r="N4" s="197"/>
      <c r="O4" s="197"/>
      <c r="P4" s="197"/>
      <c r="Q4" s="197"/>
      <c r="R4" s="197"/>
      <c r="S4" s="197"/>
      <c r="T4" s="197"/>
      <c r="U4" s="197"/>
      <c r="V4" s="197"/>
      <c r="W4" s="197"/>
      <c r="X4" s="197"/>
      <c r="Y4" s="202"/>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c r="BJ4" s="93"/>
      <c r="BK4" s="93"/>
      <c r="BL4" s="93"/>
      <c r="BM4" s="93"/>
      <c r="BN4" s="93"/>
      <c r="BO4" s="93"/>
      <c r="BP4" s="93"/>
      <c r="BQ4" s="93"/>
      <c r="BR4" s="93"/>
      <c r="BS4" s="93"/>
      <c r="BT4" s="93"/>
      <c r="BU4" s="93"/>
      <c r="BV4" s="93"/>
      <c r="BW4" s="93"/>
      <c r="BX4" s="93"/>
      <c r="BY4" s="93"/>
      <c r="BZ4" s="93"/>
      <c r="CA4" s="93"/>
      <c r="CB4" s="93"/>
      <c r="CC4" s="93"/>
      <c r="CD4" s="93"/>
      <c r="CE4" s="93"/>
      <c r="CF4" s="93"/>
    </row>
    <row r="5" spans="1:84" s="27" customFormat="1" ht="86.25" customHeight="1" x14ac:dyDescent="0.2">
      <c r="A5" s="200" t="s">
        <v>1</v>
      </c>
      <c r="B5" s="40" t="s">
        <v>90</v>
      </c>
      <c r="C5" s="203" t="s">
        <v>234</v>
      </c>
      <c r="D5" s="20" t="s">
        <v>48</v>
      </c>
      <c r="E5" s="204" t="s">
        <v>78</v>
      </c>
      <c r="F5" s="9" t="s">
        <v>235</v>
      </c>
      <c r="G5" s="75" t="s">
        <v>17</v>
      </c>
      <c r="H5" s="75" t="s">
        <v>236</v>
      </c>
      <c r="I5" s="24">
        <v>147500</v>
      </c>
      <c r="J5" s="21">
        <v>81200</v>
      </c>
      <c r="K5" s="25">
        <v>40600</v>
      </c>
      <c r="L5" s="26">
        <f>SUM(J5:K5)</f>
        <v>121800</v>
      </c>
      <c r="P5" s="63"/>
      <c r="Q5" s="63"/>
      <c r="R5" s="63"/>
      <c r="S5" s="63"/>
      <c r="T5" s="63"/>
      <c r="U5" s="63"/>
      <c r="V5" s="63"/>
      <c r="W5" s="63"/>
      <c r="X5" s="63"/>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row>
    <row r="6" spans="1:84" s="12" customFormat="1" ht="46.5" customHeight="1" x14ac:dyDescent="0.2">
      <c r="A6" s="200"/>
      <c r="B6" s="40" t="s">
        <v>91</v>
      </c>
      <c r="C6" s="203"/>
      <c r="D6" s="10" t="s">
        <v>203</v>
      </c>
      <c r="E6" s="204"/>
      <c r="F6" s="10"/>
      <c r="G6" s="11"/>
      <c r="H6" s="75" t="s">
        <v>237</v>
      </c>
      <c r="I6" s="28"/>
      <c r="J6" s="42">
        <f>4500*6</f>
        <v>27000</v>
      </c>
      <c r="K6" s="43">
        <f>4500*3</f>
        <v>13500</v>
      </c>
      <c r="L6" s="26">
        <f t="shared" ref="L6:L32" si="0">SUM(J6:K6)</f>
        <v>40500</v>
      </c>
      <c r="P6" s="64"/>
      <c r="Q6" s="64"/>
      <c r="R6" s="64"/>
      <c r="S6" s="64"/>
      <c r="T6" s="64"/>
      <c r="U6" s="64"/>
      <c r="V6" s="64"/>
      <c r="W6" s="64"/>
      <c r="X6" s="64"/>
      <c r="Z6" s="96"/>
      <c r="AA6" s="96"/>
      <c r="AB6" s="96"/>
      <c r="AC6" s="96"/>
      <c r="AD6" s="96"/>
      <c r="AE6" s="96"/>
      <c r="AF6" s="96"/>
      <c r="AG6" s="96"/>
      <c r="AH6" s="96"/>
      <c r="AI6" s="96"/>
      <c r="AJ6" s="96"/>
      <c r="AK6" s="96"/>
      <c r="AL6" s="96"/>
      <c r="AM6" s="96"/>
      <c r="AN6" s="96"/>
      <c r="AO6" s="96"/>
      <c r="AP6" s="96"/>
      <c r="AQ6" s="96"/>
      <c r="AR6" s="96"/>
      <c r="AS6" s="96"/>
      <c r="AT6" s="96"/>
      <c r="AU6" s="96"/>
      <c r="AV6" s="96"/>
      <c r="AW6" s="96"/>
      <c r="AX6" s="96"/>
      <c r="AY6" s="96"/>
      <c r="AZ6" s="96"/>
      <c r="BA6" s="96"/>
      <c r="BB6" s="96"/>
      <c r="BC6" s="96"/>
      <c r="BD6" s="96"/>
      <c r="BE6" s="96"/>
      <c r="BF6" s="96"/>
      <c r="BG6" s="96"/>
      <c r="BH6" s="96"/>
      <c r="BI6" s="96"/>
      <c r="BJ6" s="96"/>
      <c r="BK6" s="96"/>
      <c r="BL6" s="96"/>
      <c r="BM6" s="96"/>
      <c r="BN6" s="96"/>
      <c r="BO6" s="96"/>
      <c r="BP6" s="96"/>
      <c r="BQ6" s="96"/>
      <c r="BR6" s="96"/>
      <c r="BS6" s="96"/>
      <c r="BT6" s="96"/>
      <c r="BU6" s="96"/>
      <c r="BV6" s="96"/>
      <c r="BW6" s="96"/>
      <c r="BX6" s="96"/>
      <c r="BY6" s="96"/>
      <c r="BZ6" s="96"/>
      <c r="CA6" s="96"/>
      <c r="CB6" s="96"/>
      <c r="CC6" s="96"/>
      <c r="CD6" s="96"/>
      <c r="CE6" s="96"/>
      <c r="CF6" s="96"/>
    </row>
    <row r="7" spans="1:84" s="31" customFormat="1" ht="42" customHeight="1" x14ac:dyDescent="0.2">
      <c r="A7" s="200"/>
      <c r="B7" s="40" t="s">
        <v>92</v>
      </c>
      <c r="C7" s="203"/>
      <c r="D7" s="9" t="s">
        <v>274</v>
      </c>
      <c r="E7" s="204"/>
      <c r="F7" s="9" t="s">
        <v>67</v>
      </c>
      <c r="G7" s="75"/>
      <c r="H7" s="75" t="s">
        <v>218</v>
      </c>
      <c r="I7" s="29">
        <v>15000</v>
      </c>
      <c r="J7" s="30">
        <v>15000</v>
      </c>
      <c r="K7" s="23"/>
      <c r="L7" s="66">
        <f t="shared" si="0"/>
        <v>15000</v>
      </c>
      <c r="P7" s="49"/>
      <c r="Q7" s="49"/>
      <c r="R7" s="49"/>
      <c r="S7" s="49"/>
      <c r="T7" s="49"/>
      <c r="U7" s="49"/>
      <c r="V7" s="49"/>
      <c r="W7" s="49"/>
      <c r="X7" s="49"/>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c r="BJ7" s="97"/>
      <c r="BK7" s="97"/>
      <c r="BL7" s="97"/>
      <c r="BM7" s="97"/>
      <c r="BN7" s="97"/>
      <c r="BO7" s="97"/>
      <c r="BP7" s="97"/>
      <c r="BQ7" s="97"/>
      <c r="BR7" s="97"/>
      <c r="BS7" s="97"/>
      <c r="BT7" s="97"/>
      <c r="BU7" s="97"/>
      <c r="BV7" s="97"/>
      <c r="BW7" s="97"/>
      <c r="BX7" s="97"/>
      <c r="BY7" s="97"/>
      <c r="BZ7" s="97"/>
      <c r="CA7" s="97"/>
      <c r="CB7" s="97"/>
      <c r="CC7" s="97"/>
      <c r="CD7" s="97"/>
      <c r="CE7" s="97"/>
      <c r="CF7" s="97"/>
    </row>
    <row r="8" spans="1:84" s="31" customFormat="1" ht="48" customHeight="1" x14ac:dyDescent="0.2">
      <c r="A8" s="200"/>
      <c r="B8" s="40" t="s">
        <v>93</v>
      </c>
      <c r="C8" s="203"/>
      <c r="D8" s="9" t="s">
        <v>204</v>
      </c>
      <c r="E8" s="204"/>
      <c r="F8" s="9"/>
      <c r="G8" s="75"/>
      <c r="H8" s="98" t="s">
        <v>189</v>
      </c>
      <c r="I8" s="44">
        <f>2500*8</f>
        <v>20000</v>
      </c>
      <c r="J8" s="44">
        <f>2500*8</f>
        <v>20000</v>
      </c>
      <c r="K8" s="2">
        <v>7500</v>
      </c>
      <c r="L8" s="26">
        <f t="shared" si="0"/>
        <v>27500</v>
      </c>
      <c r="P8" s="49"/>
      <c r="Q8" s="49"/>
      <c r="R8" s="49"/>
      <c r="S8" s="49"/>
      <c r="T8" s="49"/>
      <c r="U8" s="49"/>
      <c r="V8" s="49"/>
      <c r="W8" s="49"/>
      <c r="X8" s="49"/>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c r="BC8" s="97"/>
      <c r="BD8" s="97"/>
      <c r="BE8" s="97"/>
      <c r="BF8" s="97"/>
      <c r="BG8" s="97"/>
      <c r="BH8" s="97"/>
      <c r="BI8" s="97"/>
      <c r="BJ8" s="97"/>
      <c r="BK8" s="97"/>
      <c r="BL8" s="97"/>
      <c r="BM8" s="97"/>
      <c r="BN8" s="97"/>
      <c r="BO8" s="97"/>
      <c r="BP8" s="97"/>
      <c r="BQ8" s="97"/>
      <c r="BR8" s="97"/>
      <c r="BS8" s="97"/>
      <c r="BT8" s="97"/>
      <c r="BU8" s="97"/>
      <c r="BV8" s="97"/>
      <c r="BW8" s="97"/>
      <c r="BX8" s="97"/>
      <c r="BY8" s="97"/>
      <c r="BZ8" s="97"/>
      <c r="CA8" s="97"/>
      <c r="CB8" s="97"/>
      <c r="CC8" s="97"/>
      <c r="CD8" s="97"/>
      <c r="CE8" s="97"/>
      <c r="CF8" s="97"/>
    </row>
    <row r="9" spans="1:84" s="31" customFormat="1" ht="57" customHeight="1" x14ac:dyDescent="0.2">
      <c r="A9" s="200"/>
      <c r="B9" s="40" t="s">
        <v>94</v>
      </c>
      <c r="C9" s="203"/>
      <c r="D9" s="9" t="s">
        <v>238</v>
      </c>
      <c r="E9" s="204"/>
      <c r="F9" s="9"/>
      <c r="G9" s="75"/>
      <c r="H9" s="98" t="s">
        <v>190</v>
      </c>
      <c r="I9" s="30">
        <v>30000</v>
      </c>
      <c r="J9" s="30">
        <f>30000/2</f>
        <v>15000</v>
      </c>
      <c r="K9" s="23"/>
      <c r="L9" s="26">
        <f t="shared" si="0"/>
        <v>15000</v>
      </c>
      <c r="P9" s="49"/>
      <c r="Q9" s="49"/>
      <c r="R9" s="49"/>
      <c r="S9" s="49"/>
      <c r="T9" s="49"/>
      <c r="U9" s="49"/>
      <c r="V9" s="49"/>
      <c r="W9" s="49"/>
      <c r="X9" s="49"/>
      <c r="Z9" s="97"/>
      <c r="AA9" s="97"/>
      <c r="AB9" s="97"/>
      <c r="AC9" s="97"/>
      <c r="AD9" s="97"/>
      <c r="AE9" s="97"/>
      <c r="AF9" s="97"/>
      <c r="AG9" s="97"/>
      <c r="AH9" s="97"/>
      <c r="AI9" s="97"/>
      <c r="AJ9" s="97"/>
      <c r="AK9" s="97"/>
      <c r="AL9" s="97"/>
      <c r="AM9" s="97"/>
      <c r="AN9" s="97"/>
      <c r="AO9" s="97"/>
      <c r="AP9" s="97"/>
      <c r="AQ9" s="97"/>
      <c r="AR9" s="97"/>
      <c r="AS9" s="97"/>
      <c r="AT9" s="97"/>
      <c r="AU9" s="97"/>
      <c r="AV9" s="97"/>
      <c r="AW9" s="97"/>
      <c r="AX9" s="97"/>
      <c r="AY9" s="97"/>
      <c r="AZ9" s="97"/>
      <c r="BA9" s="97"/>
      <c r="BB9" s="97"/>
      <c r="BC9" s="97"/>
      <c r="BD9" s="97"/>
      <c r="BE9" s="97"/>
      <c r="BF9" s="97"/>
      <c r="BG9" s="97"/>
      <c r="BH9" s="97"/>
      <c r="BI9" s="97"/>
      <c r="BJ9" s="97"/>
      <c r="BK9" s="97"/>
      <c r="BL9" s="97"/>
      <c r="BM9" s="97"/>
      <c r="BN9" s="97"/>
      <c r="BO9" s="97"/>
      <c r="BP9" s="97"/>
      <c r="BQ9" s="97"/>
      <c r="BR9" s="97"/>
      <c r="BS9" s="97"/>
      <c r="BT9" s="97"/>
      <c r="BU9" s="97"/>
      <c r="BV9" s="97"/>
      <c r="BW9" s="97"/>
      <c r="BX9" s="97"/>
      <c r="BY9" s="97"/>
      <c r="BZ9" s="97"/>
      <c r="CA9" s="97"/>
      <c r="CB9" s="97"/>
      <c r="CC9" s="97"/>
      <c r="CD9" s="97"/>
      <c r="CE9" s="97"/>
      <c r="CF9" s="97"/>
    </row>
    <row r="10" spans="1:84" s="31" customFormat="1" ht="46.5" customHeight="1" x14ac:dyDescent="0.2">
      <c r="A10" s="205" t="s">
        <v>49</v>
      </c>
      <c r="B10" s="41" t="s">
        <v>197</v>
      </c>
      <c r="C10" s="206" t="s">
        <v>239</v>
      </c>
      <c r="D10" s="22" t="s">
        <v>18</v>
      </c>
      <c r="E10" s="207" t="s">
        <v>19</v>
      </c>
      <c r="F10" s="208" t="s">
        <v>20</v>
      </c>
      <c r="G10" s="209" t="s">
        <v>16</v>
      </c>
      <c r="H10" s="78" t="s">
        <v>71</v>
      </c>
      <c r="I10" s="45">
        <v>6200</v>
      </c>
      <c r="J10" s="46"/>
      <c r="K10" s="46"/>
      <c r="L10" s="33">
        <f>SUM(J10:K10)</f>
        <v>0</v>
      </c>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97"/>
      <c r="AZ10" s="97"/>
      <c r="BA10" s="97"/>
      <c r="BB10" s="97"/>
      <c r="BC10" s="97"/>
      <c r="BD10" s="97"/>
      <c r="BE10" s="97"/>
      <c r="BF10" s="97"/>
      <c r="BG10" s="97"/>
      <c r="BH10" s="97"/>
      <c r="BI10" s="97"/>
      <c r="BJ10" s="97"/>
      <c r="BK10" s="97"/>
      <c r="BL10" s="97"/>
      <c r="BM10" s="97"/>
      <c r="BN10" s="97"/>
      <c r="BO10" s="97"/>
      <c r="BP10" s="97"/>
      <c r="BQ10" s="97"/>
      <c r="BR10" s="97"/>
      <c r="BS10" s="97"/>
      <c r="BT10" s="97"/>
      <c r="BU10" s="97"/>
      <c r="BV10" s="97"/>
      <c r="BW10" s="97"/>
      <c r="BX10" s="97"/>
      <c r="BY10" s="97"/>
      <c r="BZ10" s="97"/>
      <c r="CA10" s="97"/>
      <c r="CB10" s="97"/>
      <c r="CC10" s="97"/>
      <c r="CD10" s="97"/>
      <c r="CE10" s="97"/>
      <c r="CF10" s="97"/>
    </row>
    <row r="11" spans="1:84" s="31" customFormat="1" ht="62.25" customHeight="1" x14ac:dyDescent="0.2">
      <c r="A11" s="205"/>
      <c r="B11" s="41" t="s">
        <v>198</v>
      </c>
      <c r="C11" s="206"/>
      <c r="D11" s="22" t="s">
        <v>50</v>
      </c>
      <c r="E11" s="207"/>
      <c r="F11" s="208"/>
      <c r="G11" s="209"/>
      <c r="H11" s="78" t="s">
        <v>221</v>
      </c>
      <c r="I11" s="45">
        <v>45000</v>
      </c>
      <c r="J11" s="46"/>
      <c r="K11" s="46"/>
      <c r="L11" s="33">
        <f>SUM(J11:K11)</f>
        <v>0</v>
      </c>
      <c r="R11" s="48"/>
      <c r="S11" s="49"/>
      <c r="T11" s="49"/>
      <c r="Y11" s="99" t="s">
        <v>220</v>
      </c>
      <c r="Z11" s="97"/>
      <c r="AA11" s="97"/>
      <c r="AB11" s="97"/>
      <c r="AC11" s="97"/>
      <c r="AD11" s="97"/>
      <c r="AE11" s="97"/>
      <c r="AF11" s="97"/>
      <c r="AG11" s="97"/>
      <c r="AH11" s="97"/>
      <c r="AI11" s="97"/>
      <c r="AJ11" s="97"/>
      <c r="AK11" s="97"/>
      <c r="AL11" s="97"/>
      <c r="AM11" s="97"/>
      <c r="AN11" s="97"/>
      <c r="AO11" s="97"/>
      <c r="AP11" s="97"/>
      <c r="AQ11" s="97"/>
      <c r="AR11" s="97"/>
      <c r="AS11" s="97"/>
      <c r="AT11" s="97"/>
      <c r="AU11" s="97"/>
      <c r="AV11" s="97"/>
      <c r="AW11" s="97"/>
      <c r="AX11" s="97"/>
      <c r="AY11" s="97"/>
      <c r="AZ11" s="97"/>
      <c r="BA11" s="97"/>
      <c r="BB11" s="97"/>
      <c r="BC11" s="97"/>
      <c r="BD11" s="97"/>
      <c r="BE11" s="97"/>
      <c r="BF11" s="97"/>
      <c r="BG11" s="97"/>
      <c r="BH11" s="97"/>
      <c r="BI11" s="97"/>
      <c r="BJ11" s="97"/>
      <c r="BK11" s="97"/>
      <c r="BL11" s="97"/>
      <c r="BM11" s="97"/>
      <c r="BN11" s="97"/>
      <c r="BO11" s="97"/>
      <c r="BP11" s="97"/>
      <c r="BQ11" s="97"/>
      <c r="BR11" s="97"/>
      <c r="BS11" s="97"/>
      <c r="BT11" s="97"/>
      <c r="BU11" s="97"/>
      <c r="BV11" s="97"/>
      <c r="BW11" s="97"/>
      <c r="BX11" s="97"/>
      <c r="BY11" s="97"/>
      <c r="BZ11" s="97"/>
      <c r="CA11" s="97"/>
      <c r="CB11" s="97"/>
      <c r="CC11" s="97"/>
      <c r="CD11" s="97"/>
      <c r="CE11" s="97"/>
      <c r="CF11" s="97"/>
    </row>
    <row r="12" spans="1:84" s="31" customFormat="1" ht="70.5" customHeight="1" x14ac:dyDescent="0.2">
      <c r="A12" s="200" t="s">
        <v>2</v>
      </c>
      <c r="B12" s="40"/>
      <c r="C12" s="77" t="s">
        <v>21</v>
      </c>
      <c r="D12" s="22" t="s">
        <v>22</v>
      </c>
      <c r="E12" s="100" t="s">
        <v>23</v>
      </c>
      <c r="F12" s="22" t="s">
        <v>24</v>
      </c>
      <c r="G12" s="78" t="s">
        <v>16</v>
      </c>
      <c r="H12" s="78" t="s">
        <v>79</v>
      </c>
      <c r="I12" s="45">
        <v>0</v>
      </c>
      <c r="J12" s="47"/>
      <c r="K12" s="47"/>
      <c r="L12" s="33">
        <f t="shared" si="0"/>
        <v>0</v>
      </c>
      <c r="Z12" s="97"/>
      <c r="AA12" s="97"/>
      <c r="AB12" s="97"/>
      <c r="AC12" s="97"/>
      <c r="AD12" s="97"/>
      <c r="AE12" s="97"/>
      <c r="AF12" s="97"/>
      <c r="AG12" s="97"/>
      <c r="AH12" s="97"/>
      <c r="AI12" s="97"/>
      <c r="AJ12" s="97"/>
      <c r="AK12" s="97"/>
      <c r="AL12" s="97"/>
      <c r="AM12" s="97"/>
      <c r="AN12" s="97"/>
      <c r="AO12" s="97"/>
      <c r="AP12" s="97"/>
      <c r="AQ12" s="97"/>
      <c r="AR12" s="97"/>
      <c r="AS12" s="97"/>
      <c r="AT12" s="97"/>
      <c r="AU12" s="97"/>
      <c r="AV12" s="97"/>
      <c r="AW12" s="97"/>
      <c r="AX12" s="97"/>
      <c r="AY12" s="97"/>
      <c r="AZ12" s="97"/>
      <c r="BA12" s="97"/>
      <c r="BB12" s="97"/>
      <c r="BC12" s="97"/>
      <c r="BD12" s="97"/>
      <c r="BE12" s="97"/>
      <c r="BF12" s="97"/>
      <c r="BG12" s="97"/>
      <c r="BH12" s="97"/>
      <c r="BI12" s="97"/>
      <c r="BJ12" s="97"/>
      <c r="BK12" s="97"/>
      <c r="BL12" s="97"/>
      <c r="BM12" s="97"/>
      <c r="BN12" s="97"/>
      <c r="BO12" s="97"/>
      <c r="BP12" s="97"/>
      <c r="BQ12" s="97"/>
      <c r="BR12" s="97"/>
      <c r="BS12" s="97"/>
      <c r="BT12" s="97"/>
      <c r="BU12" s="97"/>
      <c r="BV12" s="97"/>
      <c r="BW12" s="97"/>
      <c r="BX12" s="97"/>
      <c r="BY12" s="97"/>
      <c r="BZ12" s="97"/>
      <c r="CA12" s="97"/>
      <c r="CB12" s="97"/>
      <c r="CC12" s="97"/>
      <c r="CD12" s="97"/>
      <c r="CE12" s="97"/>
      <c r="CF12" s="97"/>
    </row>
    <row r="13" spans="1:84" s="31" customFormat="1" ht="60" customHeight="1" x14ac:dyDescent="0.2">
      <c r="A13" s="200"/>
      <c r="B13" s="40" t="s">
        <v>202</v>
      </c>
      <c r="C13" s="74" t="s">
        <v>51</v>
      </c>
      <c r="D13" s="9" t="s">
        <v>68</v>
      </c>
      <c r="E13" s="20" t="s">
        <v>65</v>
      </c>
      <c r="F13" s="9" t="s">
        <v>52</v>
      </c>
      <c r="G13" s="75" t="s">
        <v>17</v>
      </c>
      <c r="H13" s="13" t="s">
        <v>80</v>
      </c>
      <c r="I13" s="29">
        <v>150000</v>
      </c>
      <c r="J13" s="28">
        <f>150000/2</f>
        <v>75000</v>
      </c>
      <c r="K13" s="28"/>
      <c r="L13" s="26">
        <f t="shared" si="0"/>
        <v>75000</v>
      </c>
      <c r="R13" s="49"/>
      <c r="S13" s="49"/>
      <c r="T13" s="49"/>
      <c r="Y13" s="36" t="s">
        <v>224</v>
      </c>
      <c r="Z13" s="97"/>
      <c r="AA13" s="97"/>
      <c r="AB13" s="97"/>
      <c r="AC13" s="97"/>
      <c r="AD13" s="97"/>
      <c r="AE13" s="97"/>
      <c r="AF13" s="97"/>
      <c r="AG13" s="97"/>
      <c r="AH13" s="97"/>
      <c r="AI13" s="97"/>
      <c r="AJ13" s="97"/>
      <c r="AK13" s="97"/>
      <c r="AL13" s="97"/>
      <c r="AM13" s="97"/>
      <c r="AN13" s="97"/>
      <c r="AO13" s="97"/>
      <c r="AP13" s="97"/>
      <c r="AQ13" s="97"/>
      <c r="AR13" s="97"/>
      <c r="AS13" s="97"/>
      <c r="AT13" s="97"/>
      <c r="AU13" s="97"/>
      <c r="AV13" s="97"/>
      <c r="AW13" s="97"/>
      <c r="AX13" s="97"/>
      <c r="AY13" s="97"/>
      <c r="AZ13" s="97"/>
      <c r="BA13" s="97"/>
      <c r="BB13" s="97"/>
      <c r="BC13" s="97"/>
      <c r="BD13" s="97"/>
      <c r="BE13" s="97"/>
      <c r="BF13" s="97"/>
      <c r="BG13" s="97"/>
      <c r="BH13" s="97"/>
      <c r="BI13" s="97"/>
      <c r="BJ13" s="97"/>
      <c r="BK13" s="97"/>
      <c r="BL13" s="97"/>
      <c r="BM13" s="97"/>
      <c r="BN13" s="97"/>
      <c r="BO13" s="97"/>
      <c r="BP13" s="97"/>
      <c r="BQ13" s="97"/>
      <c r="BR13" s="97"/>
      <c r="BS13" s="97"/>
      <c r="BT13" s="97"/>
      <c r="BU13" s="97"/>
      <c r="BV13" s="97"/>
      <c r="BW13" s="97"/>
      <c r="BX13" s="97"/>
      <c r="BY13" s="97"/>
      <c r="BZ13" s="97"/>
      <c r="CA13" s="97"/>
      <c r="CB13" s="97"/>
      <c r="CC13" s="97"/>
      <c r="CD13" s="97"/>
      <c r="CE13" s="97"/>
      <c r="CF13" s="97"/>
    </row>
    <row r="14" spans="1:84" s="52" customFormat="1" ht="54" customHeight="1" x14ac:dyDescent="0.2">
      <c r="A14" s="34" t="s">
        <v>69</v>
      </c>
      <c r="B14" s="41" t="s">
        <v>134</v>
      </c>
      <c r="C14" s="77" t="s">
        <v>70</v>
      </c>
      <c r="D14" s="22" t="s">
        <v>68</v>
      </c>
      <c r="E14" s="100" t="s">
        <v>19</v>
      </c>
      <c r="F14" s="22" t="s">
        <v>40</v>
      </c>
      <c r="G14" s="78" t="s">
        <v>17</v>
      </c>
      <c r="H14" s="101"/>
      <c r="I14" s="45">
        <v>50000</v>
      </c>
      <c r="J14" s="47"/>
      <c r="K14" s="47"/>
      <c r="L14" s="33">
        <f t="shared" si="0"/>
        <v>0</v>
      </c>
      <c r="Z14" s="102"/>
      <c r="AA14" s="102"/>
      <c r="AB14" s="102"/>
      <c r="AC14" s="102"/>
      <c r="AD14" s="102"/>
      <c r="AE14" s="102"/>
      <c r="AF14" s="102"/>
      <c r="AG14" s="102"/>
      <c r="AH14" s="102"/>
      <c r="AI14" s="102"/>
      <c r="AJ14" s="102"/>
      <c r="AK14" s="102"/>
      <c r="AL14" s="102"/>
      <c r="AM14" s="102"/>
      <c r="AN14" s="102"/>
      <c r="AO14" s="102"/>
      <c r="AP14" s="102"/>
      <c r="AQ14" s="102"/>
      <c r="AR14" s="102"/>
      <c r="AS14" s="102"/>
      <c r="AT14" s="102"/>
      <c r="AU14" s="102"/>
      <c r="AV14" s="102"/>
      <c r="AW14" s="102"/>
      <c r="AX14" s="102"/>
      <c r="AY14" s="102"/>
      <c r="AZ14" s="102"/>
      <c r="BA14" s="102"/>
      <c r="BB14" s="102"/>
      <c r="BC14" s="102"/>
      <c r="BD14" s="102"/>
      <c r="BE14" s="102"/>
      <c r="BF14" s="102"/>
      <c r="BG14" s="102"/>
      <c r="BH14" s="102"/>
      <c r="BI14" s="102"/>
      <c r="BJ14" s="102"/>
      <c r="BK14" s="102"/>
      <c r="BL14" s="102"/>
      <c r="BM14" s="102"/>
      <c r="BN14" s="102"/>
      <c r="BO14" s="102"/>
      <c r="BP14" s="102"/>
      <c r="BQ14" s="102"/>
      <c r="BR14" s="102"/>
      <c r="BS14" s="102"/>
      <c r="BT14" s="102"/>
      <c r="BU14" s="102"/>
      <c r="BV14" s="102"/>
      <c r="BW14" s="102"/>
      <c r="BX14" s="102"/>
      <c r="BY14" s="102"/>
      <c r="BZ14" s="102"/>
      <c r="CA14" s="102"/>
      <c r="CB14" s="102"/>
      <c r="CC14" s="102"/>
      <c r="CD14" s="102"/>
      <c r="CE14" s="102"/>
      <c r="CF14" s="102"/>
    </row>
    <row r="15" spans="1:84" s="51" customFormat="1" ht="38.25" customHeight="1" x14ac:dyDescent="0.2">
      <c r="A15" s="210" t="s">
        <v>3</v>
      </c>
      <c r="B15" s="40" t="s">
        <v>121</v>
      </c>
      <c r="C15" s="211" t="s">
        <v>240</v>
      </c>
      <c r="D15" s="15" t="s">
        <v>25</v>
      </c>
      <c r="E15" s="211" t="s">
        <v>53</v>
      </c>
      <c r="F15" s="15" t="s">
        <v>54</v>
      </c>
      <c r="G15" s="72" t="s">
        <v>17</v>
      </c>
      <c r="H15" s="13" t="s">
        <v>222</v>
      </c>
      <c r="I15" s="50">
        <v>80000</v>
      </c>
      <c r="J15" s="30">
        <v>80000</v>
      </c>
      <c r="K15" s="2">
        <v>20000</v>
      </c>
      <c r="L15" s="26">
        <f t="shared" si="0"/>
        <v>100000</v>
      </c>
      <c r="R15" s="48"/>
      <c r="S15" s="48"/>
      <c r="T15" s="48"/>
      <c r="Y15" s="51" t="s">
        <v>225</v>
      </c>
      <c r="Z15" s="103"/>
      <c r="AA15" s="103"/>
      <c r="AB15" s="103"/>
      <c r="AC15" s="103"/>
      <c r="AD15" s="103"/>
      <c r="AE15" s="103"/>
      <c r="AF15" s="103"/>
      <c r="AG15" s="103"/>
      <c r="AH15" s="103"/>
      <c r="AI15" s="103"/>
      <c r="AJ15" s="103"/>
      <c r="AK15" s="103"/>
      <c r="AL15" s="103"/>
      <c r="AM15" s="103"/>
      <c r="AN15" s="103"/>
      <c r="AO15" s="103"/>
      <c r="AP15" s="103"/>
      <c r="AQ15" s="103"/>
      <c r="AR15" s="103"/>
      <c r="AS15" s="103"/>
      <c r="AT15" s="103"/>
      <c r="AU15" s="103"/>
      <c r="AV15" s="103"/>
      <c r="AW15" s="103"/>
      <c r="AX15" s="103"/>
      <c r="AY15" s="103"/>
      <c r="AZ15" s="103"/>
      <c r="BA15" s="103"/>
      <c r="BB15" s="103"/>
      <c r="BC15" s="103"/>
      <c r="BD15" s="103"/>
      <c r="BE15" s="103"/>
      <c r="BF15" s="103"/>
      <c r="BG15" s="103"/>
      <c r="BH15" s="103"/>
      <c r="BI15" s="103"/>
      <c r="BJ15" s="103"/>
      <c r="BK15" s="103"/>
      <c r="BL15" s="103"/>
      <c r="BM15" s="103"/>
      <c r="BN15" s="103"/>
      <c r="BO15" s="103"/>
      <c r="BP15" s="103"/>
      <c r="BQ15" s="103"/>
      <c r="BR15" s="103"/>
      <c r="BS15" s="103"/>
      <c r="BT15" s="103"/>
      <c r="BU15" s="103"/>
      <c r="BV15" s="103"/>
      <c r="BW15" s="103"/>
      <c r="BX15" s="103"/>
      <c r="BY15" s="103"/>
      <c r="BZ15" s="103"/>
      <c r="CA15" s="103"/>
      <c r="CB15" s="103"/>
      <c r="CC15" s="103"/>
      <c r="CD15" s="103"/>
      <c r="CE15" s="103"/>
      <c r="CF15" s="103"/>
    </row>
    <row r="16" spans="1:84" s="51" customFormat="1" ht="41.25" customHeight="1" x14ac:dyDescent="0.2">
      <c r="A16" s="210"/>
      <c r="B16" s="40" t="s">
        <v>122</v>
      </c>
      <c r="C16" s="211"/>
      <c r="D16" s="15" t="s">
        <v>26</v>
      </c>
      <c r="E16" s="211"/>
      <c r="F16" s="15" t="s">
        <v>27</v>
      </c>
      <c r="G16" s="72" t="s">
        <v>16</v>
      </c>
      <c r="H16" s="13" t="s">
        <v>223</v>
      </c>
      <c r="I16" s="50">
        <v>10000</v>
      </c>
      <c r="J16" s="30">
        <v>10000</v>
      </c>
      <c r="K16" s="2">
        <v>10000</v>
      </c>
      <c r="L16" s="26">
        <f t="shared" si="0"/>
        <v>20000</v>
      </c>
      <c r="R16" s="48"/>
      <c r="S16" s="48"/>
      <c r="T16" s="48"/>
      <c r="Z16" s="103"/>
      <c r="AA16" s="103"/>
      <c r="AB16" s="103"/>
      <c r="AC16" s="103"/>
      <c r="AD16" s="103"/>
      <c r="AE16" s="103"/>
      <c r="AF16" s="103"/>
      <c r="AG16" s="103"/>
      <c r="AH16" s="103"/>
      <c r="AI16" s="103"/>
      <c r="AJ16" s="103"/>
      <c r="AK16" s="103"/>
      <c r="AL16" s="103"/>
      <c r="AM16" s="103"/>
      <c r="AN16" s="103"/>
      <c r="AO16" s="103"/>
      <c r="AP16" s="103"/>
      <c r="AQ16" s="103"/>
      <c r="AR16" s="103"/>
      <c r="AS16" s="103"/>
      <c r="AT16" s="103"/>
      <c r="AU16" s="103"/>
      <c r="AV16" s="103"/>
      <c r="AW16" s="103"/>
      <c r="AX16" s="103"/>
      <c r="AY16" s="103"/>
      <c r="AZ16" s="103"/>
      <c r="BA16" s="103"/>
      <c r="BB16" s="103"/>
      <c r="BC16" s="103"/>
      <c r="BD16" s="103"/>
      <c r="BE16" s="103"/>
      <c r="BF16" s="103"/>
      <c r="BG16" s="103"/>
      <c r="BH16" s="103"/>
      <c r="BI16" s="103"/>
      <c r="BJ16" s="103"/>
      <c r="BK16" s="103"/>
      <c r="BL16" s="103"/>
      <c r="BM16" s="103"/>
      <c r="BN16" s="103"/>
      <c r="BO16" s="103"/>
      <c r="BP16" s="103"/>
      <c r="BQ16" s="103"/>
      <c r="BR16" s="103"/>
      <c r="BS16" s="103"/>
      <c r="BT16" s="103"/>
      <c r="BU16" s="103"/>
      <c r="BV16" s="103"/>
      <c r="BW16" s="103"/>
      <c r="BX16" s="103"/>
      <c r="BY16" s="103"/>
      <c r="BZ16" s="103"/>
      <c r="CA16" s="103"/>
      <c r="CB16" s="103"/>
      <c r="CC16" s="103"/>
      <c r="CD16" s="103"/>
      <c r="CE16" s="103"/>
      <c r="CF16" s="103"/>
    </row>
    <row r="17" spans="1:84" s="31" customFormat="1" ht="66.75" customHeight="1" x14ac:dyDescent="0.2">
      <c r="A17" s="34" t="s">
        <v>4</v>
      </c>
      <c r="B17" s="76" t="s">
        <v>241</v>
      </c>
      <c r="C17" s="77" t="s">
        <v>242</v>
      </c>
      <c r="D17" s="22" t="s">
        <v>64</v>
      </c>
      <c r="E17" s="100" t="s">
        <v>19</v>
      </c>
      <c r="F17" s="22" t="s">
        <v>28</v>
      </c>
      <c r="G17" s="78" t="s">
        <v>17</v>
      </c>
      <c r="H17" s="78"/>
      <c r="I17" s="45">
        <v>50000</v>
      </c>
      <c r="J17" s="47"/>
      <c r="K17" s="47"/>
      <c r="L17" s="33">
        <f t="shared" si="0"/>
        <v>0</v>
      </c>
      <c r="U17" s="19"/>
      <c r="Z17" s="97"/>
      <c r="AA17" s="97"/>
      <c r="AB17" s="97"/>
      <c r="AC17" s="97"/>
      <c r="AD17" s="97"/>
      <c r="AE17" s="97"/>
      <c r="AF17" s="97"/>
      <c r="AG17" s="97"/>
      <c r="AH17" s="97"/>
      <c r="AI17" s="97"/>
      <c r="AJ17" s="97"/>
      <c r="AK17" s="97"/>
      <c r="AL17" s="97"/>
      <c r="AM17" s="97"/>
      <c r="AN17" s="97"/>
      <c r="AO17" s="97"/>
      <c r="AP17" s="97"/>
      <c r="AQ17" s="97"/>
      <c r="AR17" s="97"/>
      <c r="AS17" s="97"/>
      <c r="AT17" s="97"/>
      <c r="AU17" s="97"/>
      <c r="AV17" s="97"/>
      <c r="AW17" s="97"/>
      <c r="AX17" s="97"/>
      <c r="AY17" s="97"/>
      <c r="AZ17" s="97"/>
      <c r="BA17" s="97"/>
      <c r="BB17" s="97"/>
      <c r="BC17" s="97"/>
      <c r="BD17" s="97"/>
      <c r="BE17" s="97"/>
      <c r="BF17" s="97"/>
      <c r="BG17" s="97"/>
      <c r="BH17" s="97"/>
      <c r="BI17" s="97"/>
      <c r="BJ17" s="97"/>
      <c r="BK17" s="97"/>
      <c r="BL17" s="97"/>
      <c r="BM17" s="97"/>
      <c r="BN17" s="97"/>
      <c r="BO17" s="97"/>
      <c r="BP17" s="97"/>
      <c r="BQ17" s="97"/>
      <c r="BR17" s="97"/>
      <c r="BS17" s="97"/>
      <c r="BT17" s="97"/>
      <c r="BU17" s="97"/>
      <c r="BV17" s="97"/>
      <c r="BW17" s="97"/>
      <c r="BX17" s="97"/>
      <c r="BY17" s="97"/>
      <c r="BZ17" s="97"/>
      <c r="CA17" s="97"/>
      <c r="CB17" s="97"/>
      <c r="CC17" s="97"/>
      <c r="CD17" s="97"/>
      <c r="CE17" s="97"/>
      <c r="CF17" s="97"/>
    </row>
    <row r="18" spans="1:84" s="31" customFormat="1" ht="62.25" customHeight="1" x14ac:dyDescent="0.2">
      <c r="A18" s="200" t="s">
        <v>5</v>
      </c>
      <c r="B18" s="217" t="s">
        <v>199</v>
      </c>
      <c r="C18" s="203" t="s">
        <v>243</v>
      </c>
      <c r="D18" s="22" t="s">
        <v>29</v>
      </c>
      <c r="E18" s="212" t="s">
        <v>30</v>
      </c>
      <c r="F18" s="22" t="s">
        <v>31</v>
      </c>
      <c r="G18" s="78" t="s">
        <v>16</v>
      </c>
      <c r="H18" s="78" t="s">
        <v>79</v>
      </c>
      <c r="I18" s="45">
        <v>0</v>
      </c>
      <c r="J18" s="47"/>
      <c r="K18" s="47"/>
      <c r="L18" s="33">
        <f t="shared" si="0"/>
        <v>0</v>
      </c>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7"/>
      <c r="BA18" s="97"/>
      <c r="BB18" s="97"/>
      <c r="BC18" s="97"/>
      <c r="BD18" s="97"/>
      <c r="BE18" s="97"/>
      <c r="BF18" s="97"/>
      <c r="BG18" s="97"/>
      <c r="BH18" s="97"/>
      <c r="BI18" s="97"/>
      <c r="BJ18" s="97"/>
      <c r="BK18" s="97"/>
      <c r="BL18" s="97"/>
      <c r="BM18" s="97"/>
      <c r="BN18" s="97"/>
      <c r="BO18" s="97"/>
      <c r="BP18" s="97"/>
      <c r="BQ18" s="97"/>
      <c r="BR18" s="97"/>
      <c r="BS18" s="97"/>
      <c r="BT18" s="97"/>
      <c r="BU18" s="97"/>
      <c r="BV18" s="97"/>
      <c r="BW18" s="97"/>
      <c r="BX18" s="97"/>
      <c r="BY18" s="97"/>
      <c r="BZ18" s="97"/>
      <c r="CA18" s="97"/>
      <c r="CB18" s="97"/>
      <c r="CC18" s="97"/>
      <c r="CD18" s="97"/>
      <c r="CE18" s="97"/>
      <c r="CF18" s="97"/>
    </row>
    <row r="19" spans="1:84" s="31" customFormat="1" ht="31.5" customHeight="1" x14ac:dyDescent="0.2">
      <c r="A19" s="200"/>
      <c r="B19" s="218"/>
      <c r="C19" s="203"/>
      <c r="D19" s="9" t="s">
        <v>32</v>
      </c>
      <c r="E19" s="212"/>
      <c r="F19" s="9" t="s">
        <v>33</v>
      </c>
      <c r="G19" s="75" t="s">
        <v>16</v>
      </c>
      <c r="H19" s="72" t="s">
        <v>277</v>
      </c>
      <c r="I19" s="29">
        <v>45000</v>
      </c>
      <c r="J19" s="55">
        <f>5000*4</f>
        <v>20000</v>
      </c>
      <c r="K19" s="28"/>
      <c r="L19" s="26">
        <f t="shared" si="0"/>
        <v>20000</v>
      </c>
      <c r="Q19" s="49"/>
      <c r="R19" s="49"/>
      <c r="S19" s="49"/>
      <c r="T19" s="49"/>
      <c r="U19" s="49"/>
      <c r="V19" s="49"/>
      <c r="W19" s="49"/>
      <c r="X19" s="49"/>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7"/>
      <c r="BA19" s="97"/>
      <c r="BB19" s="97"/>
      <c r="BC19" s="97"/>
      <c r="BD19" s="97"/>
      <c r="BE19" s="97"/>
      <c r="BF19" s="97"/>
      <c r="BG19" s="97"/>
      <c r="BH19" s="97"/>
      <c r="BI19" s="97"/>
      <c r="BJ19" s="97"/>
      <c r="BK19" s="97"/>
      <c r="BL19" s="97"/>
      <c r="BM19" s="97"/>
      <c r="BN19" s="97"/>
      <c r="BO19" s="97"/>
      <c r="BP19" s="97"/>
      <c r="BQ19" s="97"/>
      <c r="BR19" s="97"/>
      <c r="BS19" s="97"/>
      <c r="BT19" s="97"/>
      <c r="BU19" s="97"/>
      <c r="BV19" s="97"/>
      <c r="BW19" s="97"/>
      <c r="BX19" s="97"/>
      <c r="BY19" s="97"/>
      <c r="BZ19" s="97"/>
      <c r="CA19" s="97"/>
      <c r="CB19" s="97"/>
      <c r="CC19" s="97"/>
      <c r="CD19" s="97"/>
      <c r="CE19" s="97"/>
      <c r="CF19" s="97"/>
    </row>
    <row r="20" spans="1:84" s="52" customFormat="1" ht="45" customHeight="1" x14ac:dyDescent="0.2">
      <c r="A20" s="76" t="s">
        <v>63</v>
      </c>
      <c r="B20" s="41" t="s">
        <v>200</v>
      </c>
      <c r="C20" s="77" t="s">
        <v>61</v>
      </c>
      <c r="D20" s="22"/>
      <c r="E20" s="100" t="s">
        <v>62</v>
      </c>
      <c r="F20" s="22"/>
      <c r="G20" s="78"/>
      <c r="H20" s="78"/>
      <c r="I20" s="45">
        <v>30000</v>
      </c>
      <c r="J20" s="47"/>
      <c r="K20" s="47"/>
      <c r="L20" s="33">
        <f t="shared" si="0"/>
        <v>0</v>
      </c>
      <c r="Z20" s="102"/>
      <c r="AA20" s="102"/>
      <c r="AB20" s="102"/>
      <c r="AC20" s="102"/>
      <c r="AD20" s="102"/>
      <c r="AE20" s="102"/>
      <c r="AF20" s="102"/>
      <c r="AG20" s="102"/>
      <c r="AH20" s="102"/>
      <c r="AI20" s="102"/>
      <c r="AJ20" s="102"/>
      <c r="AK20" s="102"/>
      <c r="AL20" s="102"/>
      <c r="AM20" s="102"/>
      <c r="AN20" s="102"/>
      <c r="AO20" s="102"/>
      <c r="AP20" s="102"/>
      <c r="AQ20" s="102"/>
      <c r="AR20" s="102"/>
      <c r="AS20" s="102"/>
      <c r="AT20" s="102"/>
      <c r="AU20" s="102"/>
      <c r="AV20" s="102"/>
      <c r="AW20" s="102"/>
      <c r="AX20" s="102"/>
      <c r="AY20" s="102"/>
      <c r="AZ20" s="102"/>
      <c r="BA20" s="102"/>
      <c r="BB20" s="102"/>
      <c r="BC20" s="102"/>
      <c r="BD20" s="102"/>
      <c r="BE20" s="102"/>
      <c r="BF20" s="102"/>
      <c r="BG20" s="102"/>
      <c r="BH20" s="102"/>
      <c r="BI20" s="102"/>
      <c r="BJ20" s="102"/>
      <c r="BK20" s="102"/>
      <c r="BL20" s="102"/>
      <c r="BM20" s="102"/>
      <c r="BN20" s="102"/>
      <c r="BO20" s="102"/>
      <c r="BP20" s="102"/>
      <c r="BQ20" s="102"/>
      <c r="BR20" s="102"/>
      <c r="BS20" s="102"/>
      <c r="BT20" s="102"/>
      <c r="BU20" s="102"/>
      <c r="BV20" s="102"/>
      <c r="BW20" s="102"/>
      <c r="BX20" s="102"/>
      <c r="BY20" s="102"/>
      <c r="BZ20" s="102"/>
      <c r="CA20" s="102"/>
      <c r="CB20" s="102"/>
      <c r="CC20" s="102"/>
      <c r="CD20" s="102"/>
      <c r="CE20" s="102"/>
      <c r="CF20" s="102"/>
    </row>
    <row r="21" spans="1:84" s="51" customFormat="1" ht="36" customHeight="1" x14ac:dyDescent="0.2">
      <c r="A21" s="70" t="s">
        <v>6</v>
      </c>
      <c r="B21" s="40" t="s">
        <v>95</v>
      </c>
      <c r="C21" s="71" t="s">
        <v>244</v>
      </c>
      <c r="D21" s="15" t="s">
        <v>34</v>
      </c>
      <c r="E21" s="14" t="s">
        <v>35</v>
      </c>
      <c r="F21" s="15" t="s">
        <v>24</v>
      </c>
      <c r="G21" s="72" t="s">
        <v>16</v>
      </c>
      <c r="H21" s="72" t="s">
        <v>226</v>
      </c>
      <c r="I21" s="50">
        <v>19000</v>
      </c>
      <c r="J21" s="44">
        <f>3800*5</f>
        <v>19000</v>
      </c>
      <c r="K21" s="43">
        <f>3800 *3</f>
        <v>11400</v>
      </c>
      <c r="L21" s="26">
        <f t="shared" si="0"/>
        <v>30400</v>
      </c>
      <c r="N21" s="104"/>
      <c r="P21" s="48"/>
      <c r="Q21" s="48"/>
      <c r="R21" s="48"/>
      <c r="S21" s="48"/>
      <c r="T21" s="48"/>
      <c r="U21" s="48"/>
      <c r="V21" s="48"/>
      <c r="W21" s="48"/>
      <c r="X21" s="48"/>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c r="AY21" s="103"/>
      <c r="AZ21" s="103"/>
      <c r="BA21" s="103"/>
      <c r="BB21" s="103"/>
      <c r="BC21" s="103"/>
      <c r="BD21" s="103"/>
      <c r="BE21" s="103"/>
      <c r="BF21" s="103"/>
      <c r="BG21" s="103"/>
      <c r="BH21" s="103"/>
      <c r="BI21" s="103"/>
      <c r="BJ21" s="103"/>
      <c r="BK21" s="103"/>
      <c r="BL21" s="103"/>
      <c r="BM21" s="103"/>
      <c r="BN21" s="103"/>
      <c r="BO21" s="103"/>
      <c r="BP21" s="103"/>
      <c r="BQ21" s="103"/>
      <c r="BR21" s="103"/>
      <c r="BS21" s="103"/>
      <c r="BT21" s="103"/>
      <c r="BU21" s="103"/>
      <c r="BV21" s="103"/>
      <c r="BW21" s="103"/>
      <c r="BX21" s="103"/>
      <c r="BY21" s="103"/>
      <c r="BZ21" s="103"/>
      <c r="CA21" s="103"/>
      <c r="CB21" s="103"/>
      <c r="CC21" s="103"/>
      <c r="CD21" s="103"/>
      <c r="CE21" s="103"/>
      <c r="CF21" s="103"/>
    </row>
    <row r="22" spans="1:84" s="51" customFormat="1" ht="45" customHeight="1" x14ac:dyDescent="0.2">
      <c r="A22" s="70" t="s">
        <v>7</v>
      </c>
      <c r="B22" s="40" t="s">
        <v>98</v>
      </c>
      <c r="C22" s="71" t="s">
        <v>245</v>
      </c>
      <c r="D22" s="15" t="s">
        <v>36</v>
      </c>
      <c r="E22" s="14" t="s">
        <v>37</v>
      </c>
      <c r="F22" s="15" t="s">
        <v>24</v>
      </c>
      <c r="G22" s="72" t="s">
        <v>16</v>
      </c>
      <c r="H22" s="72" t="s">
        <v>276</v>
      </c>
      <c r="I22" s="50">
        <v>15000</v>
      </c>
      <c r="J22" s="44">
        <f>600*15</f>
        <v>9000</v>
      </c>
      <c r="K22" s="43">
        <f>600*6</f>
        <v>3600</v>
      </c>
      <c r="L22" s="26">
        <f t="shared" si="0"/>
        <v>12600</v>
      </c>
      <c r="P22" s="48"/>
      <c r="Q22" s="48"/>
      <c r="R22" s="48"/>
      <c r="S22" s="48"/>
      <c r="T22" s="48"/>
      <c r="U22" s="48"/>
      <c r="V22" s="48"/>
      <c r="W22" s="48"/>
      <c r="X22" s="48"/>
      <c r="Z22" s="103"/>
      <c r="AA22" s="103"/>
      <c r="AB22" s="103"/>
      <c r="AC22" s="103"/>
      <c r="AD22" s="103"/>
      <c r="AE22" s="103"/>
      <c r="AF22" s="103"/>
      <c r="AG22" s="103"/>
      <c r="AH22" s="103"/>
      <c r="AI22" s="103"/>
      <c r="AJ22" s="103"/>
      <c r="AK22" s="103"/>
      <c r="AL22" s="103"/>
      <c r="AM22" s="103"/>
      <c r="AN22" s="103"/>
      <c r="AO22" s="103"/>
      <c r="AP22" s="103"/>
      <c r="AQ22" s="103"/>
      <c r="AR22" s="103"/>
      <c r="AS22" s="103"/>
      <c r="AT22" s="103"/>
      <c r="AU22" s="103"/>
      <c r="AV22" s="103"/>
      <c r="AW22" s="103"/>
      <c r="AX22" s="103"/>
      <c r="AY22" s="103"/>
      <c r="AZ22" s="103"/>
      <c r="BA22" s="103"/>
      <c r="BB22" s="103"/>
      <c r="BC22" s="103"/>
      <c r="BD22" s="103"/>
      <c r="BE22" s="103"/>
      <c r="BF22" s="103"/>
      <c r="BG22" s="103"/>
      <c r="BH22" s="103"/>
      <c r="BI22" s="103"/>
      <c r="BJ22" s="103"/>
      <c r="BK22" s="103"/>
      <c r="BL22" s="103"/>
      <c r="BM22" s="103"/>
      <c r="BN22" s="103"/>
      <c r="BO22" s="103"/>
      <c r="BP22" s="103"/>
      <c r="BQ22" s="103"/>
      <c r="BR22" s="103"/>
      <c r="BS22" s="103"/>
      <c r="BT22" s="103"/>
      <c r="BU22" s="103"/>
      <c r="BV22" s="103"/>
      <c r="BW22" s="103"/>
      <c r="BX22" s="103"/>
      <c r="BY22" s="103"/>
      <c r="BZ22" s="103"/>
      <c r="CA22" s="103"/>
      <c r="CB22" s="103"/>
      <c r="CC22" s="103"/>
      <c r="CD22" s="103"/>
      <c r="CE22" s="103"/>
      <c r="CF22" s="103"/>
    </row>
    <row r="23" spans="1:84" s="31" customFormat="1" ht="44.25" customHeight="1" x14ac:dyDescent="0.2">
      <c r="A23" s="213" t="s">
        <v>8</v>
      </c>
      <c r="B23" s="40" t="s">
        <v>5</v>
      </c>
      <c r="C23" s="215" t="s">
        <v>246</v>
      </c>
      <c r="D23" s="9" t="s">
        <v>38</v>
      </c>
      <c r="E23" s="20" t="s">
        <v>39</v>
      </c>
      <c r="F23" s="9" t="s">
        <v>40</v>
      </c>
      <c r="G23" s="75" t="s">
        <v>17</v>
      </c>
      <c r="H23" s="13" t="s">
        <v>247</v>
      </c>
      <c r="I23" s="29">
        <v>130000</v>
      </c>
      <c r="J23" s="30">
        <v>140000</v>
      </c>
      <c r="K23" s="30">
        <v>140000</v>
      </c>
      <c r="L23" s="26">
        <f t="shared" si="0"/>
        <v>280000</v>
      </c>
      <c r="Q23" s="48"/>
      <c r="R23" s="48"/>
      <c r="S23" s="48"/>
      <c r="T23" s="48"/>
      <c r="U23" s="48"/>
      <c r="V23" s="48"/>
      <c r="W23" s="48"/>
      <c r="X23" s="48"/>
      <c r="Z23" s="97"/>
      <c r="AA23" s="97"/>
      <c r="AB23" s="97"/>
      <c r="AC23" s="97"/>
      <c r="AD23" s="97"/>
      <c r="AE23" s="97"/>
      <c r="AF23" s="97"/>
      <c r="AG23" s="97"/>
      <c r="AH23" s="97"/>
      <c r="AI23" s="97"/>
      <c r="AJ23" s="97"/>
      <c r="AK23" s="97"/>
      <c r="AL23" s="97"/>
      <c r="AM23" s="97"/>
      <c r="AN23" s="97"/>
      <c r="AO23" s="97"/>
      <c r="AP23" s="97"/>
      <c r="AQ23" s="97"/>
      <c r="AR23" s="97"/>
      <c r="AS23" s="97"/>
      <c r="AT23" s="97"/>
      <c r="AU23" s="97"/>
      <c r="AV23" s="97"/>
      <c r="AW23" s="97"/>
      <c r="AX23" s="97"/>
      <c r="AY23" s="97"/>
      <c r="AZ23" s="97"/>
      <c r="BA23" s="97"/>
      <c r="BB23" s="97"/>
      <c r="BC23" s="97"/>
      <c r="BD23" s="97"/>
      <c r="BE23" s="97"/>
      <c r="BF23" s="97"/>
      <c r="BG23" s="97"/>
      <c r="BH23" s="97"/>
      <c r="BI23" s="97"/>
      <c r="BJ23" s="97"/>
      <c r="BK23" s="97"/>
      <c r="BL23" s="97"/>
      <c r="BM23" s="97"/>
      <c r="BN23" s="97"/>
      <c r="BO23" s="97"/>
      <c r="BP23" s="97"/>
      <c r="BQ23" s="97"/>
      <c r="BR23" s="97"/>
      <c r="BS23" s="97"/>
      <c r="BT23" s="97"/>
      <c r="BU23" s="97"/>
      <c r="BV23" s="97"/>
      <c r="BW23" s="97"/>
      <c r="BX23" s="97"/>
      <c r="BY23" s="97"/>
      <c r="BZ23" s="97"/>
      <c r="CA23" s="97"/>
      <c r="CB23" s="97"/>
      <c r="CC23" s="97"/>
      <c r="CD23" s="97"/>
      <c r="CE23" s="97"/>
      <c r="CF23" s="97"/>
    </row>
    <row r="24" spans="1:84" s="31" customFormat="1" ht="41.25" customHeight="1" x14ac:dyDescent="0.2">
      <c r="A24" s="214"/>
      <c r="B24" s="40" t="s">
        <v>192</v>
      </c>
      <c r="C24" s="216"/>
      <c r="D24" s="9" t="s">
        <v>74</v>
      </c>
      <c r="E24" s="20"/>
      <c r="F24" s="9"/>
      <c r="G24" s="75"/>
      <c r="H24" s="16" t="s">
        <v>77</v>
      </c>
      <c r="I24" s="29">
        <v>80000</v>
      </c>
      <c r="J24" s="30">
        <v>80000</v>
      </c>
      <c r="K24" s="30">
        <v>80000</v>
      </c>
      <c r="L24" s="26">
        <f t="shared" si="0"/>
        <v>160000</v>
      </c>
      <c r="Q24" s="48"/>
      <c r="R24" s="48"/>
      <c r="S24" s="48"/>
      <c r="T24" s="48"/>
      <c r="U24" s="48"/>
      <c r="V24" s="48"/>
      <c r="W24" s="48"/>
      <c r="X24" s="48"/>
      <c r="Z24" s="97"/>
      <c r="AA24" s="97"/>
      <c r="AB24" s="97"/>
      <c r="AC24" s="97"/>
      <c r="AD24" s="97"/>
      <c r="AE24" s="97"/>
      <c r="AF24" s="97"/>
      <c r="AG24" s="97"/>
      <c r="AH24" s="97"/>
      <c r="AI24" s="97"/>
      <c r="AJ24" s="97"/>
      <c r="AK24" s="97"/>
      <c r="AL24" s="97"/>
      <c r="AM24" s="97"/>
      <c r="AN24" s="97"/>
      <c r="AO24" s="97"/>
      <c r="AP24" s="97"/>
      <c r="AQ24" s="97"/>
      <c r="AR24" s="97"/>
      <c r="AS24" s="97"/>
      <c r="AT24" s="97"/>
      <c r="AU24" s="97"/>
      <c r="AV24" s="97"/>
      <c r="AW24" s="97"/>
      <c r="AX24" s="97"/>
      <c r="AY24" s="97"/>
      <c r="AZ24" s="97"/>
      <c r="BA24" s="97"/>
      <c r="BB24" s="97"/>
      <c r="BC24" s="97"/>
      <c r="BD24" s="97"/>
      <c r="BE24" s="97"/>
      <c r="BF24" s="97"/>
      <c r="BG24" s="97"/>
      <c r="BH24" s="97"/>
      <c r="BI24" s="97"/>
      <c r="BJ24" s="97"/>
      <c r="BK24" s="97"/>
      <c r="BL24" s="97"/>
      <c r="BM24" s="97"/>
      <c r="BN24" s="97"/>
      <c r="BO24" s="97"/>
      <c r="BP24" s="97"/>
      <c r="BQ24" s="97"/>
      <c r="BR24" s="97"/>
      <c r="BS24" s="97"/>
      <c r="BT24" s="97"/>
      <c r="BU24" s="97"/>
      <c r="BV24" s="97"/>
      <c r="BW24" s="97"/>
      <c r="BX24" s="97"/>
      <c r="BY24" s="97"/>
      <c r="BZ24" s="97"/>
      <c r="CA24" s="97"/>
      <c r="CB24" s="97"/>
      <c r="CC24" s="97"/>
      <c r="CD24" s="97"/>
      <c r="CE24" s="97"/>
      <c r="CF24" s="97"/>
    </row>
    <row r="25" spans="1:84" s="51" customFormat="1" ht="40.5" customHeight="1" x14ac:dyDescent="0.2">
      <c r="A25" s="214"/>
      <c r="B25" s="40" t="s">
        <v>193</v>
      </c>
      <c r="C25" s="216"/>
      <c r="D25" s="15" t="s">
        <v>194</v>
      </c>
      <c r="E25" s="71"/>
      <c r="F25" s="15"/>
      <c r="G25" s="72"/>
      <c r="H25" s="16" t="s">
        <v>248</v>
      </c>
      <c r="I25" s="17"/>
      <c r="J25" s="42">
        <v>15000</v>
      </c>
      <c r="K25" s="30"/>
      <c r="L25" s="26">
        <f t="shared" si="0"/>
        <v>15000</v>
      </c>
      <c r="Q25" s="48"/>
      <c r="R25" s="48"/>
      <c r="S25" s="48"/>
      <c r="Z25" s="103"/>
      <c r="AA25" s="103"/>
      <c r="AB25" s="103"/>
      <c r="AC25" s="103"/>
      <c r="AD25" s="103"/>
      <c r="AE25" s="103"/>
      <c r="AF25" s="103"/>
      <c r="AG25" s="103"/>
      <c r="AH25" s="103"/>
      <c r="AI25" s="103"/>
      <c r="AJ25" s="103"/>
      <c r="AK25" s="103"/>
      <c r="AL25" s="103"/>
      <c r="AM25" s="103"/>
      <c r="AN25" s="103"/>
      <c r="AO25" s="103"/>
      <c r="AP25" s="103"/>
      <c r="AQ25" s="103"/>
      <c r="AR25" s="103"/>
      <c r="AS25" s="103"/>
      <c r="AT25" s="103"/>
      <c r="AU25" s="103"/>
      <c r="AV25" s="103"/>
      <c r="AW25" s="103"/>
      <c r="AX25" s="103"/>
      <c r="AY25" s="103"/>
      <c r="AZ25" s="103"/>
      <c r="BA25" s="103"/>
      <c r="BB25" s="103"/>
      <c r="BC25" s="103"/>
      <c r="BD25" s="103"/>
      <c r="BE25" s="103"/>
      <c r="BF25" s="103"/>
      <c r="BG25" s="103"/>
      <c r="BH25" s="103"/>
      <c r="BI25" s="103"/>
      <c r="BJ25" s="103"/>
      <c r="BK25" s="103"/>
      <c r="BL25" s="103"/>
      <c r="BM25" s="103"/>
      <c r="BN25" s="103"/>
      <c r="BO25" s="103"/>
      <c r="BP25" s="103"/>
      <c r="BQ25" s="103"/>
      <c r="BR25" s="103"/>
      <c r="BS25" s="103"/>
      <c r="BT25" s="103"/>
      <c r="BU25" s="103"/>
      <c r="BV25" s="103"/>
      <c r="BW25" s="103"/>
      <c r="BX25" s="103"/>
      <c r="BY25" s="103"/>
      <c r="BZ25" s="103"/>
      <c r="CA25" s="103"/>
      <c r="CB25" s="103"/>
      <c r="CC25" s="103"/>
      <c r="CD25" s="103"/>
      <c r="CE25" s="103"/>
      <c r="CF25" s="103"/>
    </row>
    <row r="26" spans="1:84" s="51" customFormat="1" ht="44.25" customHeight="1" x14ac:dyDescent="0.2">
      <c r="A26" s="214"/>
      <c r="B26" s="56" t="s">
        <v>195</v>
      </c>
      <c r="C26" s="216"/>
      <c r="D26" s="57" t="s">
        <v>196</v>
      </c>
      <c r="E26" s="105"/>
      <c r="F26" s="57"/>
      <c r="G26" s="58"/>
      <c r="H26" s="59" t="s">
        <v>249</v>
      </c>
      <c r="I26" s="60"/>
      <c r="J26" s="61">
        <v>7000</v>
      </c>
      <c r="K26" s="62"/>
      <c r="L26" s="26">
        <f t="shared" si="0"/>
        <v>7000</v>
      </c>
      <c r="Q26" s="48"/>
      <c r="R26" s="48"/>
      <c r="S26" s="48"/>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c r="AW26" s="103"/>
      <c r="AX26" s="103"/>
      <c r="AY26" s="103"/>
      <c r="AZ26" s="103"/>
      <c r="BA26" s="103"/>
      <c r="BB26" s="103"/>
      <c r="BC26" s="103"/>
      <c r="BD26" s="103"/>
      <c r="BE26" s="103"/>
      <c r="BF26" s="103"/>
      <c r="BG26" s="103"/>
      <c r="BH26" s="103"/>
      <c r="BI26" s="103"/>
      <c r="BJ26" s="103"/>
      <c r="BK26" s="103"/>
      <c r="BL26" s="103"/>
      <c r="BM26" s="103"/>
      <c r="BN26" s="103"/>
      <c r="BO26" s="103"/>
      <c r="BP26" s="103"/>
      <c r="BQ26" s="103"/>
      <c r="BR26" s="103"/>
      <c r="BS26" s="103"/>
      <c r="BT26" s="103"/>
      <c r="BU26" s="103"/>
      <c r="BV26" s="103"/>
      <c r="BW26" s="103"/>
      <c r="BX26" s="103"/>
      <c r="BY26" s="103"/>
      <c r="BZ26" s="103"/>
      <c r="CA26" s="103"/>
      <c r="CB26" s="103"/>
      <c r="CC26" s="103"/>
      <c r="CD26" s="103"/>
      <c r="CE26" s="103"/>
      <c r="CF26" s="103"/>
    </row>
    <row r="27" spans="1:84" s="31" customFormat="1" ht="54" customHeight="1" x14ac:dyDescent="0.2">
      <c r="A27" s="200">
        <v>4.0999999999999996</v>
      </c>
      <c r="B27" s="73" t="s">
        <v>6</v>
      </c>
      <c r="C27" s="203" t="s">
        <v>55</v>
      </c>
      <c r="D27" s="9" t="s">
        <v>75</v>
      </c>
      <c r="E27" s="20" t="s">
        <v>275</v>
      </c>
      <c r="F27" s="9" t="s">
        <v>76</v>
      </c>
      <c r="G27" s="75" t="s">
        <v>17</v>
      </c>
      <c r="H27" s="18">
        <v>15000</v>
      </c>
      <c r="I27" s="29">
        <v>15000</v>
      </c>
      <c r="J27" s="28">
        <v>5000</v>
      </c>
      <c r="K27" s="28"/>
      <c r="L27" s="106">
        <f t="shared" si="0"/>
        <v>5000</v>
      </c>
      <c r="Q27" s="49"/>
      <c r="R27" s="49"/>
      <c r="S27" s="49"/>
      <c r="T27" s="49"/>
      <c r="U27" s="49"/>
      <c r="V27" s="49"/>
      <c r="W27" s="49"/>
      <c r="X27" s="49"/>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7"/>
      <c r="BK27" s="97"/>
      <c r="BL27" s="97"/>
      <c r="BM27" s="97"/>
      <c r="BN27" s="97"/>
      <c r="BO27" s="97"/>
      <c r="BP27" s="97"/>
      <c r="BQ27" s="97"/>
      <c r="BR27" s="97"/>
      <c r="BS27" s="97"/>
      <c r="BT27" s="97"/>
      <c r="BU27" s="97"/>
      <c r="BV27" s="97"/>
      <c r="BW27" s="97"/>
      <c r="BX27" s="97"/>
      <c r="BY27" s="97"/>
      <c r="BZ27" s="97"/>
      <c r="CA27" s="97"/>
      <c r="CB27" s="97"/>
      <c r="CC27" s="97"/>
      <c r="CD27" s="97"/>
      <c r="CE27" s="97"/>
      <c r="CF27" s="97"/>
    </row>
    <row r="28" spans="1:84" s="31" customFormat="1" ht="64.5" customHeight="1" x14ac:dyDescent="0.2">
      <c r="A28" s="200"/>
      <c r="B28" s="40" t="s">
        <v>139</v>
      </c>
      <c r="C28" s="203"/>
      <c r="D28" s="9" t="s">
        <v>56</v>
      </c>
      <c r="E28" s="20" t="s">
        <v>275</v>
      </c>
      <c r="F28" s="9" t="s">
        <v>57</v>
      </c>
      <c r="G28" s="75" t="s">
        <v>16</v>
      </c>
      <c r="H28" s="75" t="s">
        <v>59</v>
      </c>
      <c r="I28" s="29">
        <v>10600</v>
      </c>
      <c r="J28" s="28">
        <v>8178</v>
      </c>
      <c r="K28" s="28"/>
      <c r="L28" s="106">
        <f t="shared" si="0"/>
        <v>8178</v>
      </c>
      <c r="Q28" s="49"/>
      <c r="R28" s="49"/>
      <c r="S28" s="65"/>
      <c r="T28" s="49"/>
      <c r="U28" s="49"/>
      <c r="V28" s="49"/>
      <c r="W28" s="49"/>
      <c r="X28" s="49"/>
      <c r="Z28" s="97"/>
      <c r="AA28" s="97"/>
      <c r="AB28" s="97"/>
      <c r="AC28" s="97"/>
      <c r="AD28" s="97"/>
      <c r="AE28" s="97"/>
      <c r="AF28" s="97"/>
      <c r="AG28" s="97"/>
      <c r="AH28" s="97"/>
      <c r="AI28" s="97"/>
      <c r="AJ28" s="97"/>
      <c r="AK28" s="97"/>
      <c r="AL28" s="97"/>
      <c r="AM28" s="97"/>
      <c r="AN28" s="97"/>
      <c r="AO28" s="97"/>
      <c r="AP28" s="97"/>
      <c r="AQ28" s="97"/>
      <c r="AR28" s="97"/>
      <c r="AS28" s="97"/>
      <c r="AT28" s="97"/>
      <c r="AU28" s="97"/>
      <c r="AV28" s="97"/>
      <c r="AW28" s="97"/>
      <c r="AX28" s="97"/>
      <c r="AY28" s="97"/>
      <c r="AZ28" s="97"/>
      <c r="BA28" s="97"/>
      <c r="BB28" s="97"/>
      <c r="BC28" s="97"/>
      <c r="BD28" s="97"/>
      <c r="BE28" s="97"/>
      <c r="BF28" s="97"/>
      <c r="BG28" s="97"/>
      <c r="BH28" s="97"/>
      <c r="BI28" s="97"/>
      <c r="BJ28" s="97"/>
      <c r="BK28" s="97"/>
      <c r="BL28" s="97"/>
      <c r="BM28" s="97"/>
      <c r="BN28" s="97"/>
      <c r="BO28" s="97"/>
      <c r="BP28" s="97"/>
      <c r="BQ28" s="97"/>
      <c r="BR28" s="97"/>
      <c r="BS28" s="97"/>
      <c r="BT28" s="97"/>
      <c r="BU28" s="97"/>
      <c r="BV28" s="97"/>
      <c r="BW28" s="97"/>
      <c r="BX28" s="97"/>
      <c r="BY28" s="97"/>
      <c r="BZ28" s="97"/>
      <c r="CA28" s="97"/>
      <c r="CB28" s="97"/>
      <c r="CC28" s="97"/>
      <c r="CD28" s="97"/>
      <c r="CE28" s="97"/>
      <c r="CF28" s="97"/>
    </row>
    <row r="29" spans="1:84" s="52" customFormat="1" ht="46.5" customHeight="1" x14ac:dyDescent="0.2">
      <c r="A29" s="200"/>
      <c r="B29" s="41" t="s">
        <v>148</v>
      </c>
      <c r="C29" s="203"/>
      <c r="D29" s="22" t="s">
        <v>72</v>
      </c>
      <c r="E29" s="100" t="s">
        <v>66</v>
      </c>
      <c r="F29" s="22" t="s">
        <v>73</v>
      </c>
      <c r="G29" s="78" t="s">
        <v>16</v>
      </c>
      <c r="H29" s="78" t="s">
        <v>58</v>
      </c>
      <c r="I29" s="45">
        <v>6000</v>
      </c>
      <c r="L29" s="33">
        <f t="shared" si="0"/>
        <v>0</v>
      </c>
      <c r="U29" s="107"/>
      <c r="Z29" s="102"/>
      <c r="AA29" s="102"/>
      <c r="AB29" s="102"/>
      <c r="AC29" s="102"/>
      <c r="AD29" s="102"/>
      <c r="AE29" s="102"/>
      <c r="AF29" s="102"/>
      <c r="AG29" s="102"/>
      <c r="AH29" s="102"/>
      <c r="AI29" s="102"/>
      <c r="AJ29" s="102"/>
      <c r="AK29" s="102"/>
      <c r="AL29" s="102"/>
      <c r="AM29" s="102"/>
      <c r="AN29" s="102"/>
      <c r="AO29" s="102"/>
      <c r="AP29" s="102"/>
      <c r="AQ29" s="102"/>
      <c r="AR29" s="102"/>
      <c r="AS29" s="102"/>
      <c r="AT29" s="102"/>
      <c r="AU29" s="102"/>
      <c r="AV29" s="102"/>
      <c r="AW29" s="102"/>
      <c r="AX29" s="102"/>
      <c r="AY29" s="102"/>
      <c r="AZ29" s="102"/>
      <c r="BA29" s="102"/>
      <c r="BB29" s="102"/>
      <c r="BC29" s="102"/>
      <c r="BD29" s="102"/>
      <c r="BE29" s="102"/>
      <c r="BF29" s="102"/>
      <c r="BG29" s="102"/>
      <c r="BH29" s="102"/>
      <c r="BI29" s="102"/>
      <c r="BJ29" s="102"/>
      <c r="BK29" s="102"/>
      <c r="BL29" s="102"/>
      <c r="BM29" s="102"/>
      <c r="BN29" s="102"/>
      <c r="BO29" s="102"/>
      <c r="BP29" s="102"/>
      <c r="BQ29" s="102"/>
      <c r="BR29" s="102"/>
      <c r="BS29" s="102"/>
      <c r="BT29" s="102"/>
      <c r="BU29" s="102"/>
      <c r="BV29" s="102"/>
      <c r="BW29" s="102"/>
      <c r="BX29" s="102"/>
      <c r="BY29" s="102"/>
      <c r="BZ29" s="102"/>
      <c r="CA29" s="102"/>
      <c r="CB29" s="102"/>
      <c r="CC29" s="102"/>
      <c r="CD29" s="102"/>
      <c r="CE29" s="102"/>
      <c r="CF29" s="102"/>
    </row>
    <row r="30" spans="1:84" s="110" customFormat="1" ht="207" customHeight="1" x14ac:dyDescent="0.2">
      <c r="A30" s="200"/>
      <c r="B30" s="108"/>
      <c r="C30" s="203"/>
      <c r="D30" s="3" t="s">
        <v>227</v>
      </c>
      <c r="E30" s="4" t="s">
        <v>66</v>
      </c>
      <c r="F30" s="7" t="s">
        <v>250</v>
      </c>
      <c r="G30" s="68" t="s">
        <v>16</v>
      </c>
      <c r="H30" s="68" t="s">
        <v>251</v>
      </c>
      <c r="I30" s="109">
        <v>10800</v>
      </c>
      <c r="K30" s="111">
        <v>17000</v>
      </c>
      <c r="L30" s="112">
        <f>SUM(J30:K30)</f>
        <v>17000</v>
      </c>
      <c r="Y30" s="99" t="s">
        <v>252</v>
      </c>
      <c r="Z30" s="113"/>
      <c r="AA30" s="113"/>
      <c r="AB30" s="113"/>
      <c r="AC30" s="113"/>
      <c r="AD30" s="113"/>
      <c r="AE30" s="113"/>
      <c r="AF30" s="113"/>
      <c r="AG30" s="113"/>
      <c r="AH30" s="113"/>
      <c r="AI30" s="113"/>
      <c r="AJ30" s="113"/>
      <c r="AK30" s="113"/>
      <c r="AL30" s="113"/>
      <c r="AM30" s="113"/>
      <c r="AN30" s="113"/>
      <c r="AO30" s="113"/>
      <c r="AP30" s="113"/>
      <c r="AQ30" s="113"/>
      <c r="AR30" s="113"/>
      <c r="AS30" s="113"/>
      <c r="AT30" s="113"/>
      <c r="AU30" s="113"/>
      <c r="AV30" s="113"/>
      <c r="AW30" s="113"/>
      <c r="AX30" s="113"/>
      <c r="AY30" s="113"/>
      <c r="AZ30" s="113"/>
      <c r="BA30" s="113"/>
      <c r="BB30" s="113"/>
      <c r="BC30" s="113"/>
      <c r="BD30" s="113"/>
      <c r="BE30" s="113"/>
      <c r="BF30" s="113"/>
      <c r="BG30" s="113"/>
      <c r="BH30" s="113"/>
      <c r="BI30" s="113"/>
      <c r="BJ30" s="113"/>
      <c r="BK30" s="113"/>
      <c r="BL30" s="113"/>
      <c r="BM30" s="113"/>
      <c r="BN30" s="113"/>
      <c r="BO30" s="113"/>
      <c r="BP30" s="113"/>
      <c r="BQ30" s="113"/>
      <c r="BR30" s="113"/>
      <c r="BS30" s="113"/>
      <c r="BT30" s="113"/>
      <c r="BU30" s="113"/>
      <c r="BV30" s="113"/>
      <c r="BW30" s="113"/>
      <c r="BX30" s="113"/>
      <c r="BY30" s="113"/>
      <c r="BZ30" s="113"/>
      <c r="CA30" s="113"/>
      <c r="CB30" s="113"/>
      <c r="CC30" s="113"/>
      <c r="CD30" s="113"/>
      <c r="CE30" s="113"/>
      <c r="CF30" s="113"/>
    </row>
    <row r="31" spans="1:84" s="31" customFormat="1" ht="70.5" customHeight="1" x14ac:dyDescent="0.2">
      <c r="A31" s="73" t="s">
        <v>9</v>
      </c>
      <c r="B31" s="40" t="s">
        <v>201</v>
      </c>
      <c r="C31" s="74" t="s">
        <v>42</v>
      </c>
      <c r="D31" s="9" t="s">
        <v>43</v>
      </c>
      <c r="E31" s="20" t="s">
        <v>41</v>
      </c>
      <c r="F31" s="9" t="s">
        <v>44</v>
      </c>
      <c r="G31" s="75" t="s">
        <v>16</v>
      </c>
      <c r="H31" s="75" t="s">
        <v>228</v>
      </c>
      <c r="I31" s="29">
        <v>100000</v>
      </c>
      <c r="J31" s="28">
        <v>100000</v>
      </c>
      <c r="K31" s="28">
        <f>25000*2</f>
        <v>50000</v>
      </c>
      <c r="L31" s="26">
        <f t="shared" si="0"/>
        <v>150000</v>
      </c>
      <c r="R31" s="49"/>
      <c r="S31" s="49"/>
      <c r="T31" s="49"/>
      <c r="U31" s="49"/>
      <c r="V31" s="49"/>
      <c r="W31" s="49"/>
      <c r="X31" s="49"/>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97"/>
      <c r="BA31" s="97"/>
      <c r="BB31" s="97"/>
      <c r="BC31" s="97"/>
      <c r="BD31" s="97"/>
      <c r="BE31" s="97"/>
      <c r="BF31" s="97"/>
      <c r="BG31" s="97"/>
      <c r="BH31" s="97"/>
      <c r="BI31" s="97"/>
      <c r="BJ31" s="97"/>
      <c r="BK31" s="97"/>
      <c r="BL31" s="97"/>
      <c r="BM31" s="97"/>
      <c r="BN31" s="97"/>
      <c r="BO31" s="97"/>
      <c r="BP31" s="97"/>
      <c r="BQ31" s="97"/>
      <c r="BR31" s="97"/>
      <c r="BS31" s="97"/>
      <c r="BT31" s="97"/>
      <c r="BU31" s="97"/>
      <c r="BV31" s="97"/>
      <c r="BW31" s="97"/>
      <c r="BX31" s="97"/>
      <c r="BY31" s="97"/>
      <c r="BZ31" s="97"/>
      <c r="CA31" s="97"/>
      <c r="CB31" s="97"/>
      <c r="CC31" s="97"/>
      <c r="CD31" s="97"/>
      <c r="CE31" s="97"/>
      <c r="CF31" s="97"/>
    </row>
    <row r="32" spans="1:84" s="31" customFormat="1" ht="66" customHeight="1" x14ac:dyDescent="0.2">
      <c r="A32" s="73" t="s">
        <v>10</v>
      </c>
      <c r="B32" s="73" t="s">
        <v>191</v>
      </c>
      <c r="C32" s="74" t="s">
        <v>229</v>
      </c>
      <c r="D32" s="36" t="s">
        <v>45</v>
      </c>
      <c r="E32" s="74" t="s">
        <v>46</v>
      </c>
      <c r="F32" s="36" t="s">
        <v>47</v>
      </c>
      <c r="G32" s="35" t="s">
        <v>16</v>
      </c>
      <c r="H32" s="35" t="s">
        <v>60</v>
      </c>
      <c r="I32" s="53">
        <v>12000</v>
      </c>
      <c r="J32" s="54"/>
      <c r="K32" s="54"/>
      <c r="L32" s="26">
        <f t="shared" si="0"/>
        <v>0</v>
      </c>
      <c r="Q32" s="49"/>
      <c r="R32" s="49"/>
      <c r="Z32" s="97"/>
      <c r="AA32" s="97"/>
      <c r="AB32" s="97"/>
      <c r="AC32" s="97"/>
      <c r="AD32" s="97"/>
      <c r="AE32" s="97"/>
      <c r="AF32" s="97"/>
      <c r="AG32" s="97"/>
      <c r="AH32" s="97"/>
      <c r="AI32" s="97"/>
      <c r="AJ32" s="97"/>
      <c r="AK32" s="97"/>
      <c r="AL32" s="97"/>
      <c r="AM32" s="97"/>
      <c r="AN32" s="97"/>
      <c r="AO32" s="97"/>
      <c r="AP32" s="97"/>
      <c r="AQ32" s="97"/>
      <c r="AR32" s="97"/>
      <c r="AS32" s="97"/>
      <c r="AT32" s="97"/>
      <c r="AU32" s="97"/>
      <c r="AV32" s="97"/>
      <c r="AW32" s="97"/>
      <c r="AX32" s="97"/>
      <c r="AY32" s="97"/>
      <c r="AZ32" s="97"/>
      <c r="BA32" s="97"/>
      <c r="BB32" s="97"/>
      <c r="BC32" s="97"/>
      <c r="BD32" s="97"/>
      <c r="BE32" s="97"/>
      <c r="BF32" s="97"/>
      <c r="BG32" s="97"/>
      <c r="BH32" s="97"/>
      <c r="BI32" s="97"/>
      <c r="BJ32" s="97"/>
      <c r="BK32" s="97"/>
      <c r="BL32" s="97"/>
      <c r="BM32" s="97"/>
      <c r="BN32" s="97"/>
      <c r="BO32" s="97"/>
      <c r="BP32" s="97"/>
      <c r="BQ32" s="97"/>
      <c r="BR32" s="97"/>
      <c r="BS32" s="97"/>
      <c r="BT32" s="97"/>
      <c r="BU32" s="97"/>
      <c r="BV32" s="97"/>
      <c r="BW32" s="97"/>
      <c r="BX32" s="97"/>
      <c r="BY32" s="97"/>
      <c r="BZ32" s="97"/>
      <c r="CA32" s="97"/>
      <c r="CB32" s="97"/>
      <c r="CC32" s="97"/>
      <c r="CD32" s="97"/>
      <c r="CE32" s="97"/>
      <c r="CF32" s="97"/>
    </row>
    <row r="33" spans="1:84" s="120" customFormat="1" ht="42.75" customHeight="1" x14ac:dyDescent="0.2">
      <c r="A33" s="114"/>
      <c r="B33" s="114"/>
      <c r="C33" s="115" t="s">
        <v>253</v>
      </c>
      <c r="D33" s="114"/>
      <c r="E33" s="114"/>
      <c r="F33" s="116"/>
      <c r="G33" s="114"/>
      <c r="H33" s="116"/>
      <c r="I33" s="117">
        <f>SUM(I5:I32)</f>
        <v>1077100</v>
      </c>
      <c r="J33" s="117">
        <f>SUM(J5:J32)</f>
        <v>726378</v>
      </c>
      <c r="K33" s="117">
        <f t="shared" ref="K33:L33" si="1">SUM(K5:K32)</f>
        <v>393600</v>
      </c>
      <c r="L33" s="118">
        <f t="shared" si="1"/>
        <v>1119978</v>
      </c>
      <c r="M33" s="114"/>
      <c r="N33" s="114"/>
      <c r="O33" s="114"/>
      <c r="P33" s="114"/>
      <c r="Q33" s="114"/>
      <c r="R33" s="114"/>
      <c r="S33" s="114"/>
      <c r="T33" s="114"/>
      <c r="U33" s="114"/>
      <c r="V33" s="114"/>
      <c r="W33" s="114"/>
      <c r="X33" s="114"/>
      <c r="Y33" s="114"/>
      <c r="Z33" s="119"/>
      <c r="AA33" s="119"/>
      <c r="AB33" s="119"/>
      <c r="AC33" s="119"/>
      <c r="AD33" s="119"/>
      <c r="AE33" s="119"/>
      <c r="AF33" s="119"/>
      <c r="AG33" s="119"/>
      <c r="AH33" s="119"/>
      <c r="AI33" s="119"/>
      <c r="AJ33" s="119"/>
      <c r="AK33" s="119"/>
      <c r="AL33" s="119"/>
      <c r="AM33" s="119"/>
      <c r="AN33" s="119"/>
      <c r="AO33" s="119"/>
      <c r="AP33" s="119"/>
      <c r="AQ33" s="119"/>
      <c r="AR33" s="119"/>
      <c r="AS33" s="119"/>
      <c r="AT33" s="119"/>
      <c r="AU33" s="119"/>
      <c r="AV33" s="119"/>
      <c r="AW33" s="119"/>
      <c r="AX33" s="119"/>
      <c r="AY33" s="119"/>
      <c r="AZ33" s="119"/>
      <c r="BA33" s="119"/>
      <c r="BB33" s="119"/>
      <c r="BC33" s="119"/>
      <c r="BD33" s="119"/>
      <c r="BE33" s="119"/>
      <c r="BF33" s="119"/>
      <c r="BG33" s="119"/>
      <c r="BH33" s="119"/>
      <c r="BI33" s="119"/>
      <c r="BJ33" s="119"/>
      <c r="BK33" s="119"/>
      <c r="BL33" s="119"/>
      <c r="BM33" s="119"/>
      <c r="BN33" s="119"/>
      <c r="BO33" s="119"/>
      <c r="BP33" s="119"/>
      <c r="BQ33" s="119"/>
      <c r="BR33" s="119"/>
      <c r="BS33" s="119"/>
      <c r="BT33" s="119"/>
      <c r="BU33" s="119"/>
      <c r="BV33" s="119"/>
      <c r="BW33" s="119"/>
      <c r="BX33" s="119"/>
      <c r="BY33" s="119"/>
      <c r="BZ33" s="119"/>
      <c r="CA33" s="119"/>
      <c r="CB33" s="119"/>
      <c r="CC33" s="119"/>
      <c r="CD33" s="119"/>
      <c r="CE33" s="119"/>
      <c r="CF33" s="119"/>
    </row>
    <row r="34" spans="1:84" s="83" customFormat="1" ht="27.75" customHeight="1" x14ac:dyDescent="0.2">
      <c r="B34" s="121"/>
      <c r="C34" s="122"/>
      <c r="D34" s="123"/>
      <c r="F34" s="124"/>
      <c r="G34" s="121"/>
      <c r="H34" s="125"/>
      <c r="I34" s="126"/>
      <c r="J34" s="127"/>
      <c r="K34" s="127"/>
      <c r="L34" s="128"/>
    </row>
    <row r="35" spans="1:84" s="83" customFormat="1" x14ac:dyDescent="0.2">
      <c r="B35" s="121"/>
      <c r="C35" s="130"/>
      <c r="D35" s="121"/>
      <c r="E35" s="125"/>
      <c r="F35" s="131">
        <f>11*150</f>
        <v>1650</v>
      </c>
      <c r="G35" s="132">
        <f>3000/150</f>
        <v>20</v>
      </c>
      <c r="H35" s="132">
        <v>11</v>
      </c>
      <c r="I35" s="133">
        <v>94</v>
      </c>
      <c r="J35" s="134"/>
      <c r="K35" s="134"/>
      <c r="L35" s="134"/>
      <c r="M35" s="134"/>
      <c r="N35" s="134"/>
    </row>
    <row r="36" spans="1:84" s="83" customFormat="1" x14ac:dyDescent="0.2">
      <c r="B36" s="121"/>
      <c r="C36" s="130"/>
      <c r="D36" s="121"/>
      <c r="E36" s="125"/>
      <c r="F36" s="131">
        <f>5*150</f>
        <v>750</v>
      </c>
      <c r="G36" s="132">
        <v>20</v>
      </c>
      <c r="H36" s="132">
        <v>5</v>
      </c>
      <c r="I36" s="133">
        <f>125-25</f>
        <v>100</v>
      </c>
      <c r="J36" s="134"/>
      <c r="K36" s="134"/>
      <c r="L36" s="134"/>
      <c r="M36" s="134"/>
      <c r="N36" s="134"/>
    </row>
    <row r="37" spans="1:84" s="83" customFormat="1" x14ac:dyDescent="0.2">
      <c r="B37" s="121"/>
      <c r="C37" s="130"/>
      <c r="D37" s="121"/>
      <c r="E37" s="125"/>
      <c r="F37" s="131"/>
      <c r="G37" s="132"/>
      <c r="H37" s="132"/>
      <c r="I37" s="133"/>
      <c r="J37" s="134"/>
      <c r="K37" s="134"/>
      <c r="L37" s="134"/>
      <c r="M37" s="134"/>
      <c r="N37" s="134"/>
    </row>
    <row r="38" spans="1:84" s="83" customFormat="1" x14ac:dyDescent="0.2">
      <c r="B38" s="121"/>
      <c r="C38" s="135"/>
      <c r="D38" s="121"/>
      <c r="E38" s="125"/>
      <c r="F38" s="131"/>
      <c r="G38" s="132"/>
      <c r="H38" s="132"/>
      <c r="I38" s="133">
        <f>I35*150</f>
        <v>14100</v>
      </c>
      <c r="J38" s="134"/>
      <c r="K38" s="134"/>
      <c r="L38" s="134"/>
      <c r="M38" s="134"/>
      <c r="N38" s="134"/>
    </row>
    <row r="39" spans="1:84" s="83" customFormat="1" x14ac:dyDescent="0.2">
      <c r="B39" s="121"/>
      <c r="C39" s="130"/>
      <c r="D39" s="121"/>
      <c r="E39" s="136">
        <v>27800</v>
      </c>
      <c r="F39" s="131"/>
      <c r="G39" s="132"/>
      <c r="H39" s="132"/>
      <c r="I39" s="133">
        <f>I36*150</f>
        <v>15000</v>
      </c>
      <c r="J39" s="134"/>
      <c r="K39" s="134"/>
      <c r="L39" s="134"/>
      <c r="M39" s="134"/>
      <c r="N39" s="134"/>
    </row>
    <row r="40" spans="1:84" s="83" customFormat="1" x14ac:dyDescent="0.2">
      <c r="B40" s="121"/>
      <c r="C40" s="130"/>
      <c r="D40" s="121"/>
      <c r="E40" s="125"/>
      <c r="F40" s="131"/>
      <c r="G40" s="132"/>
      <c r="H40" s="132"/>
      <c r="I40" s="133">
        <f>SUM(I38:I39)</f>
        <v>29100</v>
      </c>
      <c r="J40" s="134"/>
      <c r="K40" s="134"/>
      <c r="L40" s="134"/>
      <c r="M40" s="134"/>
      <c r="N40" s="134"/>
    </row>
    <row r="41" spans="1:84" s="83" customFormat="1" x14ac:dyDescent="0.2">
      <c r="B41" s="121"/>
      <c r="C41" s="130"/>
      <c r="D41" s="121"/>
      <c r="E41" s="125"/>
      <c r="F41" s="131"/>
      <c r="G41" s="132"/>
      <c r="H41" s="133">
        <v>10700</v>
      </c>
      <c r="I41" s="133"/>
      <c r="J41" s="134"/>
      <c r="K41" s="134"/>
      <c r="L41" s="134"/>
      <c r="M41" s="134"/>
      <c r="N41" s="134"/>
    </row>
    <row r="42" spans="1:84" s="83" customFormat="1" x14ac:dyDescent="0.2">
      <c r="B42" s="121"/>
      <c r="C42" s="124"/>
      <c r="D42" s="121"/>
      <c r="E42" s="125"/>
      <c r="F42" s="126"/>
      <c r="G42" s="127"/>
      <c r="H42" s="127"/>
      <c r="I42" s="128"/>
    </row>
    <row r="43" spans="1:84" s="83" customFormat="1" x14ac:dyDescent="0.2">
      <c r="B43" s="121"/>
      <c r="C43" s="124"/>
      <c r="D43" s="121"/>
      <c r="E43" s="125"/>
      <c r="F43" s="126"/>
      <c r="G43" s="127"/>
      <c r="H43" s="127"/>
      <c r="I43" s="128"/>
    </row>
    <row r="44" spans="1:84" s="83" customFormat="1" x14ac:dyDescent="0.2">
      <c r="B44" s="121"/>
      <c r="C44" s="124"/>
      <c r="D44" s="121"/>
      <c r="E44" s="125"/>
      <c r="F44" s="126"/>
      <c r="G44" s="127"/>
      <c r="H44" s="127"/>
      <c r="I44" s="128"/>
    </row>
    <row r="45" spans="1:84" s="83" customFormat="1" x14ac:dyDescent="0.2">
      <c r="B45" s="121"/>
      <c r="C45" s="124"/>
      <c r="D45" s="121"/>
      <c r="E45" s="125"/>
      <c r="F45" s="126"/>
      <c r="G45" s="127"/>
      <c r="H45" s="127"/>
      <c r="I45" s="128"/>
    </row>
    <row r="46" spans="1:84" s="83" customFormat="1" x14ac:dyDescent="0.2">
      <c r="B46" s="121"/>
      <c r="C46" s="124"/>
      <c r="D46" s="121"/>
      <c r="E46" s="125"/>
      <c r="F46" s="126"/>
      <c r="G46" s="127"/>
      <c r="H46" s="127"/>
      <c r="I46" s="128"/>
    </row>
    <row r="47" spans="1:84" s="83" customFormat="1" x14ac:dyDescent="0.2">
      <c r="B47" s="121"/>
      <c r="C47" s="122"/>
      <c r="D47" s="123"/>
      <c r="F47" s="124"/>
      <c r="G47" s="121"/>
      <c r="H47" s="125"/>
      <c r="I47" s="126"/>
      <c r="J47" s="127"/>
      <c r="K47" s="127"/>
      <c r="L47" s="128"/>
    </row>
    <row r="48" spans="1:84" s="83" customFormat="1" x14ac:dyDescent="0.2">
      <c r="B48" s="121"/>
      <c r="C48" s="122"/>
      <c r="D48" s="123"/>
      <c r="F48" s="124"/>
      <c r="G48" s="121"/>
      <c r="H48" s="125"/>
      <c r="I48" s="126"/>
      <c r="J48" s="127"/>
      <c r="K48" s="127"/>
      <c r="L48" s="128"/>
    </row>
    <row r="49" spans="2:12" s="83" customFormat="1" x14ac:dyDescent="0.2">
      <c r="B49" s="121"/>
      <c r="C49" s="122"/>
      <c r="D49" s="123"/>
      <c r="F49" s="124"/>
      <c r="G49" s="121"/>
      <c r="H49" s="125"/>
      <c r="I49" s="126"/>
      <c r="J49" s="127"/>
      <c r="K49" s="127"/>
      <c r="L49" s="128"/>
    </row>
    <row r="50" spans="2:12" s="83" customFormat="1" x14ac:dyDescent="0.2">
      <c r="B50" s="121"/>
      <c r="C50" s="122"/>
      <c r="D50" s="123"/>
      <c r="F50" s="124"/>
      <c r="G50" s="121"/>
      <c r="H50" s="125"/>
      <c r="I50" s="126"/>
      <c r="J50" s="127"/>
      <c r="K50" s="127"/>
      <c r="L50" s="128"/>
    </row>
    <row r="51" spans="2:12" s="83" customFormat="1" x14ac:dyDescent="0.2">
      <c r="B51" s="121"/>
      <c r="C51" s="122"/>
      <c r="D51" s="123"/>
      <c r="F51" s="124"/>
      <c r="G51" s="121"/>
      <c r="H51" s="125"/>
      <c r="I51" s="126"/>
      <c r="J51" s="127"/>
      <c r="K51" s="127"/>
      <c r="L51" s="128"/>
    </row>
    <row r="52" spans="2:12" s="83" customFormat="1" x14ac:dyDescent="0.2">
      <c r="B52" s="121"/>
      <c r="C52" s="122"/>
      <c r="D52" s="123"/>
      <c r="F52" s="124"/>
      <c r="G52" s="121"/>
      <c r="H52" s="125"/>
      <c r="I52" s="126"/>
      <c r="J52" s="127"/>
      <c r="K52" s="127"/>
      <c r="L52" s="128"/>
    </row>
    <row r="53" spans="2:12" s="83" customFormat="1" x14ac:dyDescent="0.2">
      <c r="B53" s="121"/>
      <c r="C53" s="122"/>
      <c r="D53" s="123"/>
      <c r="F53" s="124"/>
      <c r="G53" s="121"/>
      <c r="H53" s="125"/>
      <c r="I53" s="126"/>
      <c r="J53" s="127"/>
      <c r="K53" s="127"/>
      <c r="L53" s="128"/>
    </row>
    <row r="54" spans="2:12" s="83" customFormat="1" x14ac:dyDescent="0.2">
      <c r="B54" s="121"/>
      <c r="C54" s="122"/>
      <c r="D54" s="123"/>
      <c r="F54" s="124"/>
      <c r="G54" s="121"/>
      <c r="H54" s="125"/>
      <c r="I54" s="126"/>
      <c r="J54" s="127"/>
      <c r="K54" s="127"/>
      <c r="L54" s="128"/>
    </row>
    <row r="55" spans="2:12" s="83" customFormat="1" x14ac:dyDescent="0.2">
      <c r="B55" s="121"/>
      <c r="C55" s="122"/>
      <c r="D55" s="123"/>
      <c r="F55" s="124"/>
      <c r="G55" s="121"/>
      <c r="H55" s="125"/>
      <c r="I55" s="126"/>
      <c r="J55" s="127"/>
      <c r="K55" s="127"/>
      <c r="L55" s="128"/>
    </row>
    <row r="56" spans="2:12" s="83" customFormat="1" x14ac:dyDescent="0.2">
      <c r="B56" s="121"/>
      <c r="C56" s="122"/>
      <c r="D56" s="123"/>
      <c r="F56" s="124"/>
      <c r="G56" s="121"/>
      <c r="H56" s="125"/>
      <c r="I56" s="126"/>
      <c r="J56" s="127"/>
      <c r="K56" s="127"/>
      <c r="L56" s="128"/>
    </row>
    <row r="57" spans="2:12" s="83" customFormat="1" x14ac:dyDescent="0.2">
      <c r="B57" s="121"/>
      <c r="C57" s="122"/>
      <c r="D57" s="123"/>
      <c r="F57" s="124"/>
      <c r="G57" s="121"/>
      <c r="H57" s="125"/>
      <c r="I57" s="126"/>
      <c r="J57" s="127"/>
      <c r="K57" s="127"/>
      <c r="L57" s="128"/>
    </row>
    <row r="58" spans="2:12" s="83" customFormat="1" x14ac:dyDescent="0.2">
      <c r="B58" s="121"/>
      <c r="C58" s="122"/>
      <c r="D58" s="123"/>
      <c r="F58" s="124"/>
      <c r="G58" s="121"/>
      <c r="H58" s="125"/>
      <c r="I58" s="126"/>
      <c r="J58" s="127"/>
      <c r="K58" s="127"/>
      <c r="L58" s="128"/>
    </row>
    <row r="59" spans="2:12" s="83" customFormat="1" x14ac:dyDescent="0.2">
      <c r="B59" s="121"/>
      <c r="C59" s="122"/>
      <c r="D59" s="123"/>
      <c r="F59" s="124"/>
      <c r="G59" s="121"/>
      <c r="H59" s="125"/>
      <c r="I59" s="126"/>
      <c r="J59" s="127"/>
      <c r="K59" s="127"/>
      <c r="L59" s="128"/>
    </row>
    <row r="60" spans="2:12" s="83" customFormat="1" x14ac:dyDescent="0.2">
      <c r="B60" s="121"/>
      <c r="C60" s="122"/>
      <c r="D60" s="123"/>
      <c r="F60" s="124"/>
      <c r="G60" s="121"/>
      <c r="H60" s="125"/>
      <c r="I60" s="126"/>
      <c r="J60" s="127"/>
      <c r="K60" s="127"/>
      <c r="L60" s="128"/>
    </row>
    <row r="61" spans="2:12" s="83" customFormat="1" x14ac:dyDescent="0.2">
      <c r="B61" s="121"/>
      <c r="C61" s="122"/>
      <c r="D61" s="123"/>
      <c r="F61" s="124"/>
      <c r="G61" s="121"/>
      <c r="H61" s="125"/>
      <c r="I61" s="126"/>
      <c r="J61" s="127"/>
      <c r="K61" s="127"/>
      <c r="L61" s="128"/>
    </row>
    <row r="62" spans="2:12" s="83" customFormat="1" x14ac:dyDescent="0.2">
      <c r="B62" s="121"/>
      <c r="C62" s="122"/>
      <c r="D62" s="123"/>
      <c r="F62" s="124"/>
      <c r="G62" s="121"/>
      <c r="H62" s="125"/>
      <c r="I62" s="126"/>
      <c r="J62" s="127"/>
      <c r="K62" s="127"/>
      <c r="L62" s="128"/>
    </row>
    <row r="63" spans="2:12" s="83" customFormat="1" x14ac:dyDescent="0.2">
      <c r="B63" s="121"/>
      <c r="C63" s="122"/>
      <c r="D63" s="123"/>
      <c r="F63" s="124"/>
      <c r="G63" s="121"/>
      <c r="H63" s="125"/>
      <c r="I63" s="126"/>
      <c r="J63" s="127"/>
      <c r="K63" s="127"/>
      <c r="L63" s="128"/>
    </row>
    <row r="64" spans="2:12" s="83" customFormat="1" x14ac:dyDescent="0.2">
      <c r="B64" s="121"/>
      <c r="C64" s="122"/>
      <c r="D64" s="123"/>
      <c r="F64" s="124"/>
      <c r="G64" s="121"/>
      <c r="H64" s="125"/>
      <c r="I64" s="126"/>
      <c r="J64" s="127"/>
      <c r="K64" s="127"/>
      <c r="L64" s="128"/>
    </row>
    <row r="65" spans="2:12" s="83" customFormat="1" x14ac:dyDescent="0.2">
      <c r="B65" s="121"/>
      <c r="C65" s="122"/>
      <c r="D65" s="123"/>
      <c r="F65" s="124"/>
      <c r="G65" s="121"/>
      <c r="H65" s="125"/>
      <c r="I65" s="126"/>
      <c r="J65" s="127"/>
      <c r="K65" s="127"/>
      <c r="L65" s="128"/>
    </row>
    <row r="66" spans="2:12" s="83" customFormat="1" x14ac:dyDescent="0.2">
      <c r="B66" s="121"/>
      <c r="C66" s="122"/>
      <c r="D66" s="123"/>
      <c r="F66" s="124"/>
      <c r="G66" s="121"/>
      <c r="H66" s="125"/>
      <c r="I66" s="126"/>
      <c r="J66" s="127"/>
      <c r="K66" s="127"/>
      <c r="L66" s="128"/>
    </row>
    <row r="67" spans="2:12" s="83" customFormat="1" x14ac:dyDescent="0.2">
      <c r="B67" s="121"/>
      <c r="C67" s="122"/>
      <c r="D67" s="123"/>
      <c r="F67" s="124"/>
      <c r="G67" s="121"/>
      <c r="H67" s="125"/>
      <c r="I67" s="126"/>
      <c r="J67" s="127"/>
      <c r="K67" s="127"/>
      <c r="L67" s="128"/>
    </row>
    <row r="68" spans="2:12" s="83" customFormat="1" x14ac:dyDescent="0.2">
      <c r="B68" s="121"/>
      <c r="C68" s="122"/>
      <c r="D68" s="123"/>
      <c r="F68" s="124"/>
      <c r="G68" s="121"/>
      <c r="H68" s="125"/>
      <c r="I68" s="126"/>
      <c r="J68" s="127"/>
      <c r="K68" s="127"/>
      <c r="L68" s="128"/>
    </row>
    <row r="69" spans="2:12" s="83" customFormat="1" x14ac:dyDescent="0.2">
      <c r="B69" s="121"/>
      <c r="C69" s="122"/>
      <c r="D69" s="123"/>
      <c r="F69" s="124"/>
      <c r="G69" s="121"/>
      <c r="H69" s="125"/>
      <c r="I69" s="126"/>
      <c r="J69" s="127"/>
      <c r="K69" s="127"/>
      <c r="L69" s="128"/>
    </row>
    <row r="70" spans="2:12" s="83" customFormat="1" x14ac:dyDescent="0.2">
      <c r="B70" s="121"/>
      <c r="C70" s="122"/>
      <c r="D70" s="123"/>
      <c r="F70" s="124"/>
      <c r="G70" s="121"/>
      <c r="H70" s="125"/>
      <c r="I70" s="126"/>
      <c r="J70" s="127"/>
      <c r="K70" s="127"/>
      <c r="L70" s="128"/>
    </row>
    <row r="71" spans="2:12" s="83" customFormat="1" x14ac:dyDescent="0.2">
      <c r="B71" s="121"/>
      <c r="C71" s="122"/>
      <c r="D71" s="123"/>
      <c r="F71" s="124"/>
      <c r="G71" s="121"/>
      <c r="H71" s="125"/>
      <c r="I71" s="126"/>
      <c r="J71" s="127"/>
      <c r="K71" s="127"/>
      <c r="L71" s="128"/>
    </row>
    <row r="72" spans="2:12" s="83" customFormat="1" x14ac:dyDescent="0.2">
      <c r="B72" s="121"/>
      <c r="C72" s="122"/>
      <c r="D72" s="123"/>
      <c r="F72" s="124"/>
      <c r="G72" s="121"/>
      <c r="H72" s="125"/>
      <c r="I72" s="126"/>
      <c r="J72" s="127"/>
      <c r="K72" s="127"/>
      <c r="L72" s="128"/>
    </row>
    <row r="73" spans="2:12" s="83" customFormat="1" x14ac:dyDescent="0.2">
      <c r="B73" s="121"/>
      <c r="C73" s="122"/>
      <c r="D73" s="123"/>
      <c r="F73" s="124"/>
      <c r="G73" s="121"/>
      <c r="H73" s="125"/>
      <c r="I73" s="126"/>
      <c r="J73" s="127"/>
      <c r="K73" s="127"/>
      <c r="L73" s="128"/>
    </row>
    <row r="74" spans="2:12" s="83" customFormat="1" x14ac:dyDescent="0.2">
      <c r="B74" s="121"/>
      <c r="C74" s="122"/>
      <c r="D74" s="123"/>
      <c r="F74" s="124"/>
      <c r="G74" s="121"/>
      <c r="H74" s="125"/>
      <c r="I74" s="126"/>
      <c r="J74" s="127"/>
      <c r="K74" s="127"/>
      <c r="L74" s="128"/>
    </row>
    <row r="75" spans="2:12" s="83" customFormat="1" x14ac:dyDescent="0.2">
      <c r="B75" s="121"/>
      <c r="C75" s="122"/>
      <c r="D75" s="123"/>
      <c r="F75" s="124"/>
      <c r="G75" s="121"/>
      <c r="H75" s="125"/>
      <c r="I75" s="126"/>
      <c r="J75" s="127"/>
      <c r="K75" s="127"/>
      <c r="L75" s="128"/>
    </row>
    <row r="76" spans="2:12" s="83" customFormat="1" x14ac:dyDescent="0.2">
      <c r="B76" s="121"/>
      <c r="C76" s="122"/>
      <c r="D76" s="123"/>
      <c r="F76" s="124"/>
      <c r="G76" s="121"/>
      <c r="H76" s="125"/>
      <c r="I76" s="126"/>
      <c r="J76" s="127"/>
      <c r="K76" s="127"/>
      <c r="L76" s="128"/>
    </row>
    <row r="77" spans="2:12" s="83" customFormat="1" x14ac:dyDescent="0.2">
      <c r="B77" s="121"/>
      <c r="C77" s="122"/>
      <c r="D77" s="123"/>
      <c r="F77" s="124"/>
      <c r="G77" s="121"/>
      <c r="H77" s="125"/>
      <c r="I77" s="126"/>
      <c r="J77" s="127"/>
      <c r="K77" s="127"/>
      <c r="L77" s="128"/>
    </row>
    <row r="78" spans="2:12" s="83" customFormat="1" x14ac:dyDescent="0.2">
      <c r="B78" s="121"/>
      <c r="C78" s="122"/>
      <c r="D78" s="123"/>
      <c r="F78" s="124"/>
      <c r="G78" s="121"/>
      <c r="H78" s="125"/>
      <c r="I78" s="126"/>
      <c r="J78" s="127"/>
      <c r="K78" s="127"/>
      <c r="L78" s="128"/>
    </row>
    <row r="79" spans="2:12" s="83" customFormat="1" x14ac:dyDescent="0.2">
      <c r="B79" s="121"/>
      <c r="C79" s="122"/>
      <c r="D79" s="123"/>
      <c r="F79" s="124"/>
      <c r="G79" s="121"/>
      <c r="H79" s="125"/>
      <c r="I79" s="126"/>
      <c r="J79" s="127"/>
      <c r="K79" s="127"/>
      <c r="L79" s="128"/>
    </row>
    <row r="80" spans="2:12" s="83" customFormat="1" x14ac:dyDescent="0.2">
      <c r="B80" s="121"/>
      <c r="C80" s="122"/>
      <c r="D80" s="123"/>
      <c r="F80" s="124"/>
      <c r="G80" s="121"/>
      <c r="H80" s="125"/>
      <c r="I80" s="126"/>
      <c r="J80" s="127"/>
      <c r="K80" s="127"/>
      <c r="L80" s="128"/>
    </row>
    <row r="81" spans="2:12" s="83" customFormat="1" x14ac:dyDescent="0.2">
      <c r="B81" s="121"/>
      <c r="C81" s="122"/>
      <c r="D81" s="123"/>
      <c r="F81" s="124"/>
      <c r="G81" s="121"/>
      <c r="H81" s="125"/>
      <c r="I81" s="126"/>
      <c r="J81" s="127"/>
      <c r="K81" s="127"/>
      <c r="L81" s="128"/>
    </row>
    <row r="82" spans="2:12" s="83" customFormat="1" x14ac:dyDescent="0.2">
      <c r="B82" s="121"/>
      <c r="C82" s="122"/>
      <c r="D82" s="123"/>
      <c r="F82" s="124"/>
      <c r="G82" s="121"/>
      <c r="H82" s="125"/>
      <c r="I82" s="126"/>
      <c r="J82" s="127"/>
      <c r="K82" s="127"/>
      <c r="L82" s="128"/>
    </row>
    <row r="83" spans="2:12" s="83" customFormat="1" x14ac:dyDescent="0.2">
      <c r="B83" s="121"/>
      <c r="C83" s="122"/>
      <c r="D83" s="123"/>
      <c r="F83" s="124"/>
      <c r="G83" s="121"/>
      <c r="H83" s="125"/>
      <c r="I83" s="126"/>
      <c r="J83" s="127"/>
      <c r="K83" s="127"/>
      <c r="L83" s="128"/>
    </row>
    <row r="84" spans="2:12" s="83" customFormat="1" x14ac:dyDescent="0.2">
      <c r="B84" s="121"/>
      <c r="C84" s="122"/>
      <c r="D84" s="123"/>
      <c r="F84" s="124"/>
      <c r="G84" s="121"/>
      <c r="H84" s="125"/>
      <c r="I84" s="126"/>
      <c r="J84" s="127"/>
      <c r="K84" s="127"/>
      <c r="L84" s="128"/>
    </row>
    <row r="85" spans="2:12" s="83" customFormat="1" x14ac:dyDescent="0.2">
      <c r="B85" s="121"/>
      <c r="C85" s="122"/>
      <c r="D85" s="123"/>
      <c r="F85" s="124"/>
      <c r="G85" s="121"/>
      <c r="H85" s="125"/>
      <c r="I85" s="126"/>
      <c r="J85" s="127"/>
      <c r="K85" s="127"/>
      <c r="L85" s="128"/>
    </row>
    <row r="86" spans="2:12" s="83" customFormat="1" x14ac:dyDescent="0.2">
      <c r="B86" s="121"/>
      <c r="C86" s="122"/>
      <c r="D86" s="123"/>
      <c r="F86" s="124"/>
      <c r="G86" s="121"/>
      <c r="H86" s="125"/>
      <c r="I86" s="126"/>
      <c r="J86" s="127"/>
      <c r="K86" s="127"/>
      <c r="L86" s="128"/>
    </row>
    <row r="87" spans="2:12" s="83" customFormat="1" x14ac:dyDescent="0.2">
      <c r="B87" s="121"/>
      <c r="C87" s="122"/>
      <c r="D87" s="123"/>
      <c r="F87" s="124"/>
      <c r="G87" s="121"/>
      <c r="H87" s="125"/>
      <c r="I87" s="126"/>
      <c r="J87" s="127"/>
      <c r="K87" s="127"/>
      <c r="L87" s="128"/>
    </row>
    <row r="88" spans="2:12" s="83" customFormat="1" x14ac:dyDescent="0.2">
      <c r="B88" s="121"/>
      <c r="C88" s="122"/>
      <c r="D88" s="123"/>
      <c r="F88" s="124"/>
      <c r="G88" s="121"/>
      <c r="H88" s="125"/>
      <c r="I88" s="126"/>
      <c r="J88" s="127"/>
      <c r="K88" s="127"/>
      <c r="L88" s="128"/>
    </row>
    <row r="89" spans="2:12" s="83" customFormat="1" x14ac:dyDescent="0.2">
      <c r="B89" s="121"/>
      <c r="C89" s="122"/>
      <c r="D89" s="123"/>
      <c r="F89" s="124"/>
      <c r="G89" s="121"/>
      <c r="H89" s="125"/>
      <c r="I89" s="126"/>
      <c r="J89" s="127"/>
      <c r="K89" s="127"/>
      <c r="L89" s="128"/>
    </row>
    <row r="90" spans="2:12" s="83" customFormat="1" x14ac:dyDescent="0.2">
      <c r="B90" s="121"/>
      <c r="C90" s="122"/>
      <c r="D90" s="123"/>
      <c r="F90" s="124"/>
      <c r="G90" s="121"/>
      <c r="H90" s="125"/>
      <c r="I90" s="126"/>
      <c r="J90" s="127"/>
      <c r="K90" s="127"/>
      <c r="L90" s="128"/>
    </row>
    <row r="91" spans="2:12" s="83" customFormat="1" x14ac:dyDescent="0.2">
      <c r="B91" s="121"/>
      <c r="C91" s="122"/>
      <c r="D91" s="123"/>
      <c r="F91" s="124"/>
      <c r="G91" s="121"/>
      <c r="H91" s="125"/>
      <c r="I91" s="126"/>
      <c r="J91" s="127"/>
      <c r="K91" s="127"/>
      <c r="L91" s="128"/>
    </row>
    <row r="92" spans="2:12" s="83" customFormat="1" x14ac:dyDescent="0.2">
      <c r="B92" s="121"/>
      <c r="C92" s="122"/>
      <c r="D92" s="123"/>
      <c r="F92" s="124"/>
      <c r="G92" s="121"/>
      <c r="H92" s="125"/>
      <c r="I92" s="126"/>
      <c r="J92" s="127"/>
      <c r="K92" s="127"/>
      <c r="L92" s="128"/>
    </row>
    <row r="93" spans="2:12" s="83" customFormat="1" x14ac:dyDescent="0.2">
      <c r="B93" s="121"/>
      <c r="C93" s="122"/>
      <c r="D93" s="123"/>
      <c r="F93" s="124"/>
      <c r="G93" s="121"/>
      <c r="H93" s="125"/>
      <c r="I93" s="126"/>
      <c r="J93" s="127"/>
      <c r="K93" s="127"/>
      <c r="L93" s="128"/>
    </row>
    <row r="94" spans="2:12" s="83" customFormat="1" x14ac:dyDescent="0.2">
      <c r="B94" s="121"/>
      <c r="C94" s="122"/>
      <c r="D94" s="123"/>
      <c r="F94" s="124"/>
      <c r="G94" s="121"/>
      <c r="H94" s="125"/>
      <c r="I94" s="126"/>
      <c r="J94" s="127"/>
      <c r="K94" s="127"/>
      <c r="L94" s="128"/>
    </row>
    <row r="95" spans="2:12" s="83" customFormat="1" x14ac:dyDescent="0.2">
      <c r="B95" s="121"/>
      <c r="C95" s="122"/>
      <c r="D95" s="123"/>
      <c r="F95" s="124"/>
      <c r="G95" s="121"/>
      <c r="H95" s="125"/>
      <c r="I95" s="126"/>
      <c r="J95" s="127"/>
      <c r="K95" s="127"/>
      <c r="L95" s="128"/>
    </row>
    <row r="96" spans="2:12" s="83" customFormat="1" x14ac:dyDescent="0.2">
      <c r="B96" s="121"/>
      <c r="C96" s="122"/>
      <c r="D96" s="123"/>
      <c r="F96" s="124"/>
      <c r="G96" s="121"/>
      <c r="H96" s="125"/>
      <c r="I96" s="126"/>
      <c r="J96" s="127"/>
      <c r="K96" s="127"/>
      <c r="L96" s="128"/>
    </row>
    <row r="97" spans="2:12" s="83" customFormat="1" x14ac:dyDescent="0.2">
      <c r="B97" s="121"/>
      <c r="C97" s="122"/>
      <c r="D97" s="123"/>
      <c r="F97" s="124"/>
      <c r="G97" s="121"/>
      <c r="H97" s="125"/>
      <c r="I97" s="126"/>
      <c r="J97" s="127"/>
      <c r="K97" s="127"/>
      <c r="L97" s="128"/>
    </row>
    <row r="98" spans="2:12" s="83" customFormat="1" x14ac:dyDescent="0.2">
      <c r="B98" s="121"/>
      <c r="C98" s="122"/>
      <c r="D98" s="123"/>
      <c r="F98" s="124"/>
      <c r="G98" s="121"/>
      <c r="H98" s="125"/>
      <c r="I98" s="126"/>
      <c r="J98" s="127"/>
      <c r="K98" s="127"/>
      <c r="L98" s="128"/>
    </row>
    <row r="99" spans="2:12" s="83" customFormat="1" x14ac:dyDescent="0.2">
      <c r="B99" s="121"/>
      <c r="C99" s="122"/>
      <c r="D99" s="123"/>
      <c r="F99" s="124"/>
      <c r="G99" s="121"/>
      <c r="H99" s="125"/>
      <c r="I99" s="126"/>
      <c r="J99" s="127"/>
      <c r="K99" s="127"/>
      <c r="L99" s="128"/>
    </row>
    <row r="100" spans="2:12" s="83" customFormat="1" x14ac:dyDescent="0.2">
      <c r="B100" s="121"/>
      <c r="C100" s="122"/>
      <c r="D100" s="123"/>
      <c r="F100" s="124"/>
      <c r="G100" s="121"/>
      <c r="H100" s="125"/>
      <c r="I100" s="126"/>
      <c r="J100" s="127"/>
      <c r="K100" s="127"/>
      <c r="L100" s="128"/>
    </row>
    <row r="101" spans="2:12" s="83" customFormat="1" x14ac:dyDescent="0.2">
      <c r="B101" s="121"/>
      <c r="C101" s="122"/>
      <c r="D101" s="123"/>
      <c r="F101" s="124"/>
      <c r="G101" s="121"/>
      <c r="H101" s="125"/>
      <c r="I101" s="126"/>
      <c r="J101" s="127"/>
      <c r="K101" s="127"/>
      <c r="L101" s="128"/>
    </row>
    <row r="102" spans="2:12" s="83" customFormat="1" x14ac:dyDescent="0.2">
      <c r="B102" s="121"/>
      <c r="C102" s="122"/>
      <c r="D102" s="123"/>
      <c r="F102" s="124"/>
      <c r="G102" s="121"/>
      <c r="H102" s="125"/>
      <c r="I102" s="126"/>
      <c r="J102" s="127"/>
      <c r="K102" s="127"/>
      <c r="L102" s="128"/>
    </row>
    <row r="103" spans="2:12" s="83" customFormat="1" x14ac:dyDescent="0.2">
      <c r="B103" s="121"/>
      <c r="C103" s="122"/>
      <c r="D103" s="123"/>
      <c r="F103" s="124"/>
      <c r="G103" s="121"/>
      <c r="H103" s="125"/>
      <c r="I103" s="126"/>
      <c r="J103" s="127"/>
      <c r="K103" s="127"/>
      <c r="L103" s="128"/>
    </row>
    <row r="104" spans="2:12" s="83" customFormat="1" x14ac:dyDescent="0.2">
      <c r="B104" s="121"/>
      <c r="C104" s="122"/>
      <c r="D104" s="123"/>
      <c r="F104" s="124"/>
      <c r="G104" s="121"/>
      <c r="H104" s="125"/>
      <c r="I104" s="126"/>
      <c r="J104" s="127"/>
      <c r="K104" s="127"/>
      <c r="L104" s="128"/>
    </row>
    <row r="105" spans="2:12" s="83" customFormat="1" x14ac:dyDescent="0.2">
      <c r="B105" s="121"/>
      <c r="C105" s="122"/>
      <c r="D105" s="123"/>
      <c r="F105" s="124"/>
      <c r="G105" s="121"/>
      <c r="H105" s="125"/>
      <c r="I105" s="126"/>
      <c r="J105" s="127"/>
      <c r="K105" s="127"/>
      <c r="L105" s="128"/>
    </row>
    <row r="106" spans="2:12" s="83" customFormat="1" x14ac:dyDescent="0.2">
      <c r="B106" s="121"/>
      <c r="C106" s="122"/>
      <c r="D106" s="123"/>
      <c r="F106" s="124"/>
      <c r="G106" s="121"/>
      <c r="H106" s="125"/>
      <c r="I106" s="126"/>
      <c r="J106" s="127"/>
      <c r="K106" s="127"/>
      <c r="L106" s="128"/>
    </row>
    <row r="107" spans="2:12" s="83" customFormat="1" x14ac:dyDescent="0.2">
      <c r="B107" s="121"/>
      <c r="C107" s="122"/>
      <c r="D107" s="123"/>
      <c r="F107" s="124"/>
      <c r="G107" s="121"/>
      <c r="H107" s="125"/>
      <c r="I107" s="126"/>
      <c r="J107" s="127"/>
      <c r="K107" s="127"/>
      <c r="L107" s="128"/>
    </row>
    <row r="108" spans="2:12" s="83" customFormat="1" x14ac:dyDescent="0.2">
      <c r="B108" s="121"/>
      <c r="C108" s="122"/>
      <c r="D108" s="123"/>
      <c r="F108" s="124"/>
      <c r="G108" s="121"/>
      <c r="H108" s="125"/>
      <c r="I108" s="126"/>
      <c r="J108" s="127"/>
      <c r="K108" s="127"/>
      <c r="L108" s="128"/>
    </row>
    <row r="109" spans="2:12" s="83" customFormat="1" x14ac:dyDescent="0.2">
      <c r="B109" s="121"/>
      <c r="C109" s="122"/>
      <c r="D109" s="123"/>
      <c r="F109" s="124"/>
      <c r="G109" s="121"/>
      <c r="H109" s="125"/>
      <c r="I109" s="126"/>
      <c r="J109" s="127"/>
      <c r="K109" s="127"/>
      <c r="L109" s="128"/>
    </row>
    <row r="110" spans="2:12" s="83" customFormat="1" x14ac:dyDescent="0.2">
      <c r="B110" s="121"/>
      <c r="C110" s="122"/>
      <c r="D110" s="123"/>
      <c r="F110" s="124"/>
      <c r="G110" s="121"/>
      <c r="H110" s="125"/>
      <c r="I110" s="126"/>
      <c r="J110" s="127"/>
      <c r="K110" s="127"/>
      <c r="L110" s="128"/>
    </row>
    <row r="111" spans="2:12" s="83" customFormat="1" x14ac:dyDescent="0.2">
      <c r="B111" s="121"/>
      <c r="C111" s="122"/>
      <c r="D111" s="123"/>
      <c r="F111" s="124"/>
      <c r="G111" s="121"/>
      <c r="H111" s="125"/>
      <c r="I111" s="126"/>
      <c r="J111" s="127"/>
      <c r="K111" s="127"/>
      <c r="L111" s="128"/>
    </row>
    <row r="112" spans="2:12" s="83" customFormat="1" x14ac:dyDescent="0.2">
      <c r="B112" s="121"/>
      <c r="C112" s="122"/>
      <c r="D112" s="123"/>
      <c r="F112" s="124"/>
      <c r="G112" s="121"/>
      <c r="H112" s="125"/>
      <c r="I112" s="126"/>
      <c r="J112" s="127"/>
      <c r="K112" s="127"/>
      <c r="L112" s="128"/>
    </row>
    <row r="113" spans="2:12" s="83" customFormat="1" x14ac:dyDescent="0.2">
      <c r="B113" s="121"/>
      <c r="C113" s="122"/>
      <c r="D113" s="123"/>
      <c r="F113" s="124"/>
      <c r="G113" s="121"/>
      <c r="H113" s="125"/>
      <c r="I113" s="126"/>
      <c r="J113" s="127"/>
      <c r="K113" s="127"/>
      <c r="L113" s="128"/>
    </row>
    <row r="114" spans="2:12" s="83" customFormat="1" x14ac:dyDescent="0.2">
      <c r="B114" s="121"/>
      <c r="C114" s="122"/>
      <c r="D114" s="123"/>
      <c r="F114" s="124"/>
      <c r="G114" s="121"/>
      <c r="H114" s="125"/>
      <c r="I114" s="126"/>
      <c r="J114" s="127"/>
      <c r="K114" s="127"/>
      <c r="L114" s="128"/>
    </row>
    <row r="115" spans="2:12" s="83" customFormat="1" x14ac:dyDescent="0.2">
      <c r="B115" s="121"/>
      <c r="C115" s="122"/>
      <c r="D115" s="123"/>
      <c r="F115" s="124"/>
      <c r="G115" s="121"/>
      <c r="H115" s="125"/>
      <c r="I115" s="126"/>
      <c r="J115" s="127"/>
      <c r="K115" s="127"/>
      <c r="L115" s="128"/>
    </row>
    <row r="116" spans="2:12" s="83" customFormat="1" x14ac:dyDescent="0.2">
      <c r="B116" s="121"/>
      <c r="C116" s="122"/>
      <c r="D116" s="123"/>
      <c r="F116" s="124"/>
      <c r="G116" s="121"/>
      <c r="H116" s="125"/>
      <c r="I116" s="126"/>
      <c r="J116" s="127"/>
      <c r="K116" s="127"/>
      <c r="L116" s="128"/>
    </row>
    <row r="117" spans="2:12" s="83" customFormat="1" x14ac:dyDescent="0.2">
      <c r="B117" s="121"/>
      <c r="C117" s="122"/>
      <c r="D117" s="123"/>
      <c r="F117" s="124"/>
      <c r="G117" s="121"/>
      <c r="H117" s="125"/>
      <c r="I117" s="126"/>
      <c r="J117" s="127"/>
      <c r="K117" s="127"/>
      <c r="L117" s="128"/>
    </row>
    <row r="118" spans="2:12" s="83" customFormat="1" x14ac:dyDescent="0.2">
      <c r="B118" s="121"/>
      <c r="C118" s="122"/>
      <c r="D118" s="123"/>
      <c r="F118" s="124"/>
      <c r="G118" s="121"/>
      <c r="H118" s="125"/>
      <c r="I118" s="126"/>
      <c r="J118" s="127"/>
      <c r="K118" s="127"/>
      <c r="L118" s="128"/>
    </row>
    <row r="119" spans="2:12" s="83" customFormat="1" x14ac:dyDescent="0.2">
      <c r="B119" s="121"/>
      <c r="C119" s="122"/>
      <c r="D119" s="123"/>
      <c r="F119" s="124"/>
      <c r="G119" s="121"/>
      <c r="H119" s="125"/>
      <c r="I119" s="126"/>
      <c r="J119" s="127"/>
      <c r="K119" s="127"/>
      <c r="L119" s="128"/>
    </row>
    <row r="120" spans="2:12" s="83" customFormat="1" x14ac:dyDescent="0.2">
      <c r="B120" s="121"/>
      <c r="C120" s="122"/>
      <c r="D120" s="123"/>
      <c r="F120" s="124"/>
      <c r="G120" s="121"/>
      <c r="H120" s="125"/>
      <c r="I120" s="126"/>
      <c r="J120" s="127"/>
      <c r="K120" s="127"/>
      <c r="L120" s="128"/>
    </row>
    <row r="121" spans="2:12" s="83" customFormat="1" x14ac:dyDescent="0.2">
      <c r="B121" s="121"/>
      <c r="C121" s="122"/>
      <c r="D121" s="123"/>
      <c r="F121" s="124"/>
      <c r="G121" s="121"/>
      <c r="H121" s="125"/>
      <c r="I121" s="126"/>
      <c r="J121" s="127"/>
      <c r="K121" s="127"/>
      <c r="L121" s="128"/>
    </row>
    <row r="122" spans="2:12" s="83" customFormat="1" x14ac:dyDescent="0.2">
      <c r="B122" s="121"/>
      <c r="C122" s="122"/>
      <c r="D122" s="123"/>
      <c r="F122" s="124"/>
      <c r="G122" s="121"/>
      <c r="H122" s="125"/>
      <c r="I122" s="126"/>
      <c r="J122" s="127"/>
      <c r="K122" s="127"/>
      <c r="L122" s="128"/>
    </row>
    <row r="123" spans="2:12" s="83" customFormat="1" x14ac:dyDescent="0.2">
      <c r="B123" s="121"/>
      <c r="C123" s="122"/>
      <c r="D123" s="123"/>
      <c r="F123" s="124"/>
      <c r="G123" s="121"/>
      <c r="H123" s="125"/>
      <c r="I123" s="126"/>
      <c r="J123" s="127"/>
      <c r="K123" s="127"/>
      <c r="L123" s="128"/>
    </row>
    <row r="124" spans="2:12" s="83" customFormat="1" x14ac:dyDescent="0.2">
      <c r="B124" s="121"/>
      <c r="C124" s="122"/>
      <c r="D124" s="123"/>
      <c r="F124" s="124"/>
      <c r="G124" s="121"/>
      <c r="H124" s="125"/>
      <c r="I124" s="126"/>
      <c r="J124" s="127"/>
      <c r="K124" s="127"/>
      <c r="L124" s="128"/>
    </row>
    <row r="125" spans="2:12" s="83" customFormat="1" x14ac:dyDescent="0.2">
      <c r="B125" s="121"/>
      <c r="C125" s="122"/>
      <c r="D125" s="123"/>
      <c r="F125" s="124"/>
      <c r="G125" s="121"/>
      <c r="H125" s="125"/>
      <c r="I125" s="126"/>
      <c r="J125" s="127"/>
      <c r="K125" s="127"/>
      <c r="L125" s="128"/>
    </row>
    <row r="126" spans="2:12" s="83" customFormat="1" x14ac:dyDescent="0.2">
      <c r="B126" s="121"/>
      <c r="C126" s="122"/>
      <c r="D126" s="123"/>
      <c r="F126" s="124"/>
      <c r="G126" s="121"/>
      <c r="H126" s="125"/>
      <c r="I126" s="126"/>
      <c r="J126" s="127"/>
      <c r="K126" s="127"/>
      <c r="L126" s="128"/>
    </row>
    <row r="127" spans="2:12" s="83" customFormat="1" x14ac:dyDescent="0.2">
      <c r="B127" s="121"/>
      <c r="C127" s="122"/>
      <c r="D127" s="123"/>
      <c r="F127" s="124"/>
      <c r="G127" s="121"/>
      <c r="H127" s="125"/>
      <c r="I127" s="126"/>
      <c r="J127" s="127"/>
      <c r="K127" s="127"/>
      <c r="L127" s="128"/>
    </row>
    <row r="128" spans="2:12" s="83" customFormat="1" x14ac:dyDescent="0.2">
      <c r="B128" s="121"/>
      <c r="C128" s="122"/>
      <c r="D128" s="123"/>
      <c r="F128" s="124"/>
      <c r="G128" s="121"/>
      <c r="H128" s="125"/>
      <c r="I128" s="126"/>
      <c r="J128" s="127"/>
      <c r="K128" s="127"/>
      <c r="L128" s="128"/>
    </row>
    <row r="129" spans="2:12" s="83" customFormat="1" x14ac:dyDescent="0.2">
      <c r="B129" s="121"/>
      <c r="C129" s="122"/>
      <c r="D129" s="123"/>
      <c r="F129" s="124"/>
      <c r="G129" s="121"/>
      <c r="H129" s="125"/>
      <c r="I129" s="126"/>
      <c r="J129" s="127"/>
      <c r="K129" s="127"/>
      <c r="L129" s="128"/>
    </row>
    <row r="130" spans="2:12" s="83" customFormat="1" x14ac:dyDescent="0.2">
      <c r="B130" s="121"/>
      <c r="C130" s="122"/>
      <c r="D130" s="123"/>
      <c r="F130" s="124"/>
      <c r="G130" s="121"/>
      <c r="H130" s="125"/>
      <c r="I130" s="126"/>
      <c r="J130" s="127"/>
      <c r="K130" s="127"/>
      <c r="L130" s="128"/>
    </row>
    <row r="131" spans="2:12" s="83" customFormat="1" x14ac:dyDescent="0.2">
      <c r="B131" s="121"/>
      <c r="C131" s="122"/>
      <c r="D131" s="123"/>
      <c r="F131" s="124"/>
      <c r="G131" s="121"/>
      <c r="H131" s="125"/>
      <c r="I131" s="126"/>
      <c r="J131" s="127"/>
      <c r="K131" s="127"/>
      <c r="L131" s="128"/>
    </row>
    <row r="132" spans="2:12" s="83" customFormat="1" x14ac:dyDescent="0.2">
      <c r="B132" s="121"/>
      <c r="C132" s="122"/>
      <c r="D132" s="123"/>
      <c r="F132" s="124"/>
      <c r="G132" s="121"/>
      <c r="H132" s="125"/>
      <c r="I132" s="126"/>
      <c r="J132" s="127"/>
      <c r="K132" s="127"/>
      <c r="L132" s="128"/>
    </row>
    <row r="133" spans="2:12" s="83" customFormat="1" x14ac:dyDescent="0.2">
      <c r="B133" s="121"/>
      <c r="C133" s="122"/>
      <c r="D133" s="123"/>
      <c r="F133" s="124"/>
      <c r="G133" s="121"/>
      <c r="H133" s="125"/>
      <c r="I133" s="126"/>
      <c r="J133" s="127"/>
      <c r="K133" s="127"/>
      <c r="L133" s="128"/>
    </row>
    <row r="134" spans="2:12" s="83" customFormat="1" x14ac:dyDescent="0.2">
      <c r="B134" s="121"/>
      <c r="C134" s="122"/>
      <c r="D134" s="123"/>
      <c r="F134" s="124"/>
      <c r="G134" s="121"/>
      <c r="H134" s="125"/>
      <c r="I134" s="126"/>
      <c r="J134" s="127"/>
      <c r="K134" s="127"/>
      <c r="L134" s="128"/>
    </row>
    <row r="135" spans="2:12" s="83" customFormat="1" x14ac:dyDescent="0.2">
      <c r="B135" s="121"/>
      <c r="C135" s="122"/>
      <c r="D135" s="123"/>
      <c r="F135" s="124"/>
      <c r="G135" s="121"/>
      <c r="H135" s="125"/>
      <c r="I135" s="126"/>
      <c r="J135" s="127"/>
      <c r="K135" s="127"/>
      <c r="L135" s="128"/>
    </row>
    <row r="136" spans="2:12" s="83" customFormat="1" x14ac:dyDescent="0.2">
      <c r="B136" s="121"/>
      <c r="C136" s="122"/>
      <c r="D136" s="123"/>
      <c r="F136" s="124"/>
      <c r="G136" s="121"/>
      <c r="H136" s="125"/>
      <c r="I136" s="126"/>
      <c r="J136" s="127"/>
      <c r="K136" s="127"/>
      <c r="L136" s="128"/>
    </row>
    <row r="137" spans="2:12" s="83" customFormat="1" x14ac:dyDescent="0.2">
      <c r="B137" s="121"/>
      <c r="C137" s="122"/>
      <c r="D137" s="123"/>
      <c r="F137" s="124"/>
      <c r="G137" s="121"/>
      <c r="H137" s="125"/>
      <c r="I137" s="126"/>
      <c r="J137" s="127"/>
      <c r="K137" s="127"/>
      <c r="L137" s="128"/>
    </row>
    <row r="138" spans="2:12" s="83" customFormat="1" x14ac:dyDescent="0.2">
      <c r="B138" s="121"/>
      <c r="C138" s="122"/>
      <c r="D138" s="123"/>
      <c r="F138" s="124"/>
      <c r="G138" s="121"/>
      <c r="H138" s="125"/>
      <c r="I138" s="126"/>
      <c r="J138" s="127"/>
      <c r="K138" s="127"/>
      <c r="L138" s="128"/>
    </row>
    <row r="139" spans="2:12" s="83" customFormat="1" x14ac:dyDescent="0.2">
      <c r="B139" s="121"/>
      <c r="C139" s="122"/>
      <c r="D139" s="123"/>
      <c r="F139" s="124"/>
      <c r="G139" s="121"/>
      <c r="H139" s="125"/>
      <c r="I139" s="126"/>
      <c r="J139" s="127"/>
      <c r="K139" s="127"/>
      <c r="L139" s="128"/>
    </row>
    <row r="140" spans="2:12" s="83" customFormat="1" x14ac:dyDescent="0.2">
      <c r="B140" s="121"/>
      <c r="C140" s="122"/>
      <c r="D140" s="123"/>
      <c r="F140" s="124"/>
      <c r="G140" s="121"/>
      <c r="H140" s="125"/>
      <c r="I140" s="126"/>
      <c r="J140" s="127"/>
      <c r="K140" s="127"/>
      <c r="L140" s="128"/>
    </row>
    <row r="141" spans="2:12" s="83" customFormat="1" x14ac:dyDescent="0.2">
      <c r="B141" s="121"/>
      <c r="C141" s="122"/>
      <c r="D141" s="123"/>
      <c r="F141" s="124"/>
      <c r="G141" s="121"/>
      <c r="H141" s="125"/>
      <c r="I141" s="126"/>
      <c r="J141" s="127"/>
      <c r="K141" s="127"/>
      <c r="L141" s="128"/>
    </row>
    <row r="142" spans="2:12" s="83" customFormat="1" x14ac:dyDescent="0.2">
      <c r="B142" s="121"/>
      <c r="C142" s="122"/>
      <c r="D142" s="123"/>
      <c r="F142" s="124"/>
      <c r="G142" s="121"/>
      <c r="H142" s="125"/>
      <c r="I142" s="126"/>
      <c r="J142" s="127"/>
      <c r="K142" s="127"/>
      <c r="L142" s="128"/>
    </row>
    <row r="143" spans="2:12" s="83" customFormat="1" x14ac:dyDescent="0.2">
      <c r="B143" s="121"/>
      <c r="C143" s="122"/>
      <c r="D143" s="123"/>
      <c r="F143" s="124"/>
      <c r="G143" s="121"/>
      <c r="H143" s="125"/>
      <c r="I143" s="126"/>
      <c r="J143" s="127"/>
      <c r="K143" s="127"/>
      <c r="L143" s="128"/>
    </row>
    <row r="144" spans="2:12" s="83" customFormat="1" x14ac:dyDescent="0.2">
      <c r="B144" s="121"/>
      <c r="C144" s="122"/>
      <c r="D144" s="123"/>
      <c r="F144" s="124"/>
      <c r="G144" s="121"/>
      <c r="H144" s="125"/>
      <c r="I144" s="126"/>
      <c r="J144" s="127"/>
      <c r="K144" s="127"/>
      <c r="L144" s="128"/>
    </row>
    <row r="145" spans="2:12" s="83" customFormat="1" x14ac:dyDescent="0.2">
      <c r="B145" s="121"/>
      <c r="C145" s="122"/>
      <c r="D145" s="123"/>
      <c r="F145" s="124"/>
      <c r="G145" s="121"/>
      <c r="H145" s="125"/>
      <c r="I145" s="126"/>
      <c r="J145" s="127"/>
      <c r="K145" s="127"/>
      <c r="L145" s="128"/>
    </row>
    <row r="146" spans="2:12" s="83" customFormat="1" x14ac:dyDescent="0.2">
      <c r="B146" s="121"/>
      <c r="C146" s="122"/>
      <c r="D146" s="123"/>
      <c r="F146" s="124"/>
      <c r="G146" s="121"/>
      <c r="H146" s="125"/>
      <c r="I146" s="126"/>
      <c r="J146" s="127"/>
      <c r="K146" s="127"/>
      <c r="L146" s="128"/>
    </row>
    <row r="147" spans="2:12" s="83" customFormat="1" x14ac:dyDescent="0.2">
      <c r="B147" s="121"/>
      <c r="C147" s="122"/>
      <c r="D147" s="123"/>
      <c r="F147" s="124"/>
      <c r="G147" s="121"/>
      <c r="H147" s="125"/>
      <c r="I147" s="126"/>
      <c r="J147" s="127"/>
      <c r="K147" s="127"/>
      <c r="L147" s="128"/>
    </row>
    <row r="148" spans="2:12" s="83" customFormat="1" x14ac:dyDescent="0.2">
      <c r="B148" s="121"/>
      <c r="C148" s="122"/>
      <c r="D148" s="123"/>
      <c r="F148" s="124"/>
      <c r="G148" s="121"/>
      <c r="H148" s="125"/>
      <c r="I148" s="126"/>
      <c r="J148" s="127"/>
      <c r="K148" s="127"/>
      <c r="L148" s="128"/>
    </row>
    <row r="149" spans="2:12" s="83" customFormat="1" x14ac:dyDescent="0.2">
      <c r="B149" s="121"/>
      <c r="C149" s="122"/>
      <c r="D149" s="123"/>
      <c r="F149" s="124"/>
      <c r="G149" s="121"/>
      <c r="H149" s="125"/>
      <c r="I149" s="126"/>
      <c r="J149" s="127"/>
      <c r="K149" s="127"/>
      <c r="L149" s="128"/>
    </row>
    <row r="150" spans="2:12" s="83" customFormat="1" x14ac:dyDescent="0.2">
      <c r="B150" s="121"/>
      <c r="C150" s="122"/>
      <c r="D150" s="123"/>
      <c r="F150" s="124"/>
      <c r="G150" s="121"/>
      <c r="H150" s="125"/>
      <c r="I150" s="126"/>
      <c r="J150" s="127"/>
      <c r="K150" s="127"/>
      <c r="L150" s="128"/>
    </row>
    <row r="151" spans="2:12" s="83" customFormat="1" x14ac:dyDescent="0.2">
      <c r="B151" s="121"/>
      <c r="C151" s="122"/>
      <c r="D151" s="123"/>
      <c r="F151" s="124"/>
      <c r="G151" s="121"/>
      <c r="H151" s="125"/>
      <c r="I151" s="126"/>
      <c r="J151" s="127"/>
      <c r="K151" s="127"/>
      <c r="L151" s="128"/>
    </row>
    <row r="152" spans="2:12" s="83" customFormat="1" x14ac:dyDescent="0.2">
      <c r="B152" s="121"/>
      <c r="C152" s="122"/>
      <c r="D152" s="123"/>
      <c r="F152" s="124"/>
      <c r="G152" s="121"/>
      <c r="H152" s="125"/>
      <c r="I152" s="126"/>
      <c r="J152" s="127"/>
      <c r="K152" s="127"/>
      <c r="L152" s="128"/>
    </row>
    <row r="153" spans="2:12" s="83" customFormat="1" x14ac:dyDescent="0.2">
      <c r="B153" s="121"/>
      <c r="C153" s="122"/>
      <c r="D153" s="123"/>
      <c r="F153" s="124"/>
      <c r="G153" s="121"/>
      <c r="H153" s="125"/>
      <c r="I153" s="126"/>
      <c r="J153" s="127"/>
      <c r="K153" s="127"/>
      <c r="L153" s="128"/>
    </row>
    <row r="154" spans="2:12" s="83" customFormat="1" x14ac:dyDescent="0.2">
      <c r="B154" s="121"/>
      <c r="C154" s="122"/>
      <c r="D154" s="123"/>
      <c r="F154" s="124"/>
      <c r="G154" s="121"/>
      <c r="H154" s="125"/>
      <c r="I154" s="126"/>
      <c r="J154" s="127"/>
      <c r="K154" s="127"/>
      <c r="L154" s="128"/>
    </row>
    <row r="155" spans="2:12" s="83" customFormat="1" x14ac:dyDescent="0.2">
      <c r="B155" s="121"/>
      <c r="C155" s="122"/>
      <c r="D155" s="123"/>
      <c r="F155" s="124"/>
      <c r="G155" s="121"/>
      <c r="H155" s="125"/>
      <c r="I155" s="126"/>
      <c r="J155" s="127"/>
      <c r="K155" s="127"/>
      <c r="L155" s="128"/>
    </row>
    <row r="156" spans="2:12" s="83" customFormat="1" x14ac:dyDescent="0.2">
      <c r="B156" s="121"/>
      <c r="C156" s="122"/>
      <c r="D156" s="123"/>
      <c r="F156" s="124"/>
      <c r="G156" s="121"/>
      <c r="H156" s="125"/>
      <c r="I156" s="126"/>
      <c r="J156" s="127"/>
      <c r="K156" s="127"/>
      <c r="L156" s="128"/>
    </row>
    <row r="157" spans="2:12" s="83" customFormat="1" x14ac:dyDescent="0.2">
      <c r="B157" s="121"/>
      <c r="C157" s="122"/>
      <c r="D157" s="123"/>
      <c r="F157" s="124"/>
      <c r="G157" s="121"/>
      <c r="H157" s="125"/>
      <c r="I157" s="126"/>
      <c r="J157" s="127"/>
      <c r="K157" s="127"/>
      <c r="L157" s="128"/>
    </row>
    <row r="158" spans="2:12" s="83" customFormat="1" x14ac:dyDescent="0.2">
      <c r="B158" s="121"/>
      <c r="C158" s="122"/>
      <c r="D158" s="123"/>
      <c r="F158" s="124"/>
      <c r="G158" s="121"/>
      <c r="H158" s="125"/>
      <c r="I158" s="126"/>
      <c r="J158" s="127"/>
      <c r="K158" s="127"/>
      <c r="L158" s="128"/>
    </row>
    <row r="159" spans="2:12" s="83" customFormat="1" x14ac:dyDescent="0.2">
      <c r="B159" s="121"/>
      <c r="C159" s="122"/>
      <c r="D159" s="123"/>
      <c r="F159" s="124"/>
      <c r="G159" s="121"/>
      <c r="H159" s="125"/>
      <c r="I159" s="126"/>
      <c r="J159" s="127"/>
      <c r="K159" s="127"/>
      <c r="L159" s="128"/>
    </row>
    <row r="160" spans="2:12" s="83" customFormat="1" x14ac:dyDescent="0.2">
      <c r="B160" s="121"/>
      <c r="C160" s="122"/>
      <c r="D160" s="123"/>
      <c r="F160" s="124"/>
      <c r="G160" s="121"/>
      <c r="H160" s="125"/>
      <c r="I160" s="126"/>
      <c r="J160" s="127"/>
      <c r="K160" s="127"/>
      <c r="L160" s="128"/>
    </row>
    <row r="161" spans="2:12" s="83" customFormat="1" x14ac:dyDescent="0.2">
      <c r="B161" s="121"/>
      <c r="C161" s="122"/>
      <c r="D161" s="123"/>
      <c r="F161" s="124"/>
      <c r="G161" s="121"/>
      <c r="H161" s="125"/>
      <c r="I161" s="126"/>
      <c r="J161" s="127"/>
      <c r="K161" s="127"/>
      <c r="L161" s="128"/>
    </row>
    <row r="162" spans="2:12" s="83" customFormat="1" x14ac:dyDescent="0.2">
      <c r="B162" s="121"/>
      <c r="C162" s="122"/>
      <c r="D162" s="123"/>
      <c r="F162" s="124"/>
      <c r="G162" s="121"/>
      <c r="H162" s="125"/>
      <c r="I162" s="126"/>
      <c r="J162" s="127"/>
      <c r="K162" s="127"/>
      <c r="L162" s="128"/>
    </row>
    <row r="163" spans="2:12" s="83" customFormat="1" x14ac:dyDescent="0.2">
      <c r="B163" s="121"/>
      <c r="C163" s="122"/>
      <c r="D163" s="123"/>
      <c r="F163" s="124"/>
      <c r="G163" s="121"/>
      <c r="H163" s="125"/>
      <c r="I163" s="126"/>
      <c r="J163" s="127"/>
      <c r="K163" s="127"/>
      <c r="L163" s="128"/>
    </row>
    <row r="164" spans="2:12" s="83" customFormat="1" x14ac:dyDescent="0.2">
      <c r="B164" s="121"/>
      <c r="C164" s="122"/>
      <c r="D164" s="123"/>
      <c r="F164" s="124"/>
      <c r="G164" s="121"/>
      <c r="H164" s="125"/>
      <c r="I164" s="126"/>
      <c r="J164" s="127"/>
      <c r="K164" s="127"/>
      <c r="L164" s="128"/>
    </row>
    <row r="165" spans="2:12" s="83" customFormat="1" x14ac:dyDescent="0.2">
      <c r="B165" s="121"/>
      <c r="C165" s="122"/>
      <c r="D165" s="123"/>
      <c r="F165" s="124"/>
      <c r="G165" s="121"/>
      <c r="H165" s="125"/>
      <c r="I165" s="126"/>
      <c r="J165" s="127"/>
      <c r="K165" s="127"/>
      <c r="L165" s="128"/>
    </row>
    <row r="166" spans="2:12" s="83" customFormat="1" x14ac:dyDescent="0.2">
      <c r="B166" s="121"/>
      <c r="C166" s="122"/>
      <c r="D166" s="123"/>
      <c r="F166" s="124"/>
      <c r="G166" s="121"/>
      <c r="H166" s="125"/>
      <c r="I166" s="126"/>
      <c r="J166" s="127"/>
      <c r="K166" s="127"/>
      <c r="L166" s="128"/>
    </row>
    <row r="167" spans="2:12" s="83" customFormat="1" x14ac:dyDescent="0.2">
      <c r="B167" s="121"/>
      <c r="C167" s="122"/>
      <c r="D167" s="123"/>
      <c r="F167" s="124"/>
      <c r="G167" s="121"/>
      <c r="H167" s="125"/>
      <c r="I167" s="126"/>
      <c r="J167" s="127"/>
      <c r="K167" s="127"/>
      <c r="L167" s="128"/>
    </row>
    <row r="168" spans="2:12" s="83" customFormat="1" x14ac:dyDescent="0.2">
      <c r="B168" s="121"/>
      <c r="C168" s="122"/>
      <c r="D168" s="123"/>
      <c r="F168" s="124"/>
      <c r="G168" s="121"/>
      <c r="H168" s="125"/>
      <c r="I168" s="126"/>
      <c r="J168" s="127"/>
      <c r="K168" s="127"/>
      <c r="L168" s="128"/>
    </row>
    <row r="169" spans="2:12" s="83" customFormat="1" x14ac:dyDescent="0.2">
      <c r="B169" s="121"/>
      <c r="C169" s="122"/>
      <c r="D169" s="123"/>
      <c r="F169" s="124"/>
      <c r="G169" s="121"/>
      <c r="H169" s="125"/>
      <c r="I169" s="126"/>
      <c r="J169" s="127"/>
      <c r="K169" s="127"/>
      <c r="L169" s="128"/>
    </row>
    <row r="170" spans="2:12" s="83" customFormat="1" x14ac:dyDescent="0.2">
      <c r="B170" s="121"/>
      <c r="C170" s="122"/>
      <c r="D170" s="123"/>
      <c r="F170" s="124"/>
      <c r="G170" s="121"/>
      <c r="H170" s="125"/>
      <c r="I170" s="126"/>
      <c r="J170" s="127"/>
      <c r="K170" s="127"/>
      <c r="L170" s="128"/>
    </row>
    <row r="171" spans="2:12" s="83" customFormat="1" x14ac:dyDescent="0.2">
      <c r="B171" s="121"/>
      <c r="C171" s="122"/>
      <c r="D171" s="123"/>
      <c r="F171" s="124"/>
      <c r="G171" s="121"/>
      <c r="H171" s="125"/>
      <c r="I171" s="126"/>
      <c r="J171" s="127"/>
      <c r="K171" s="127"/>
      <c r="L171" s="128"/>
    </row>
    <row r="172" spans="2:12" s="83" customFormat="1" x14ac:dyDescent="0.2">
      <c r="B172" s="121"/>
      <c r="C172" s="122"/>
      <c r="D172" s="123"/>
      <c r="F172" s="124"/>
      <c r="G172" s="121"/>
      <c r="H172" s="125"/>
      <c r="I172" s="126"/>
      <c r="J172" s="127"/>
      <c r="K172" s="127"/>
      <c r="L172" s="128"/>
    </row>
    <row r="173" spans="2:12" s="83" customFormat="1" x14ac:dyDescent="0.2">
      <c r="B173" s="121"/>
      <c r="C173" s="122"/>
      <c r="D173" s="123"/>
      <c r="F173" s="124"/>
      <c r="G173" s="121"/>
      <c r="H173" s="125"/>
      <c r="I173" s="126"/>
      <c r="J173" s="127"/>
      <c r="K173" s="127"/>
      <c r="L173" s="128"/>
    </row>
    <row r="174" spans="2:12" s="83" customFormat="1" x14ac:dyDescent="0.2">
      <c r="B174" s="121"/>
      <c r="C174" s="122"/>
      <c r="D174" s="123"/>
      <c r="F174" s="124"/>
      <c r="G174" s="121"/>
      <c r="H174" s="125"/>
      <c r="I174" s="126"/>
      <c r="J174" s="127"/>
      <c r="K174" s="127"/>
      <c r="L174" s="128"/>
    </row>
    <row r="175" spans="2:12" s="83" customFormat="1" x14ac:dyDescent="0.2">
      <c r="B175" s="121"/>
      <c r="C175" s="122"/>
      <c r="D175" s="123"/>
      <c r="F175" s="124"/>
      <c r="G175" s="121"/>
      <c r="H175" s="125"/>
      <c r="I175" s="126"/>
      <c r="J175" s="127"/>
      <c r="K175" s="127"/>
      <c r="L175" s="128"/>
    </row>
    <row r="176" spans="2:12" s="83" customFormat="1" x14ac:dyDescent="0.2">
      <c r="B176" s="121"/>
      <c r="C176" s="122"/>
      <c r="D176" s="123"/>
      <c r="F176" s="124"/>
      <c r="G176" s="121"/>
      <c r="H176" s="125"/>
      <c r="I176" s="126"/>
      <c r="J176" s="127"/>
      <c r="K176" s="127"/>
      <c r="L176" s="128"/>
    </row>
    <row r="177" spans="2:12" s="83" customFormat="1" x14ac:dyDescent="0.2">
      <c r="B177" s="121"/>
      <c r="C177" s="122"/>
      <c r="D177" s="123"/>
      <c r="F177" s="124"/>
      <c r="G177" s="121"/>
      <c r="H177" s="125"/>
      <c r="I177" s="126"/>
      <c r="J177" s="127"/>
      <c r="K177" s="127"/>
      <c r="L177" s="128"/>
    </row>
    <row r="178" spans="2:12" s="83" customFormat="1" x14ac:dyDescent="0.2">
      <c r="B178" s="121"/>
      <c r="C178" s="122"/>
      <c r="D178" s="123"/>
      <c r="F178" s="124"/>
      <c r="G178" s="121"/>
      <c r="H178" s="125"/>
      <c r="I178" s="126"/>
      <c r="J178" s="127"/>
      <c r="K178" s="127"/>
      <c r="L178" s="128"/>
    </row>
    <row r="179" spans="2:12" s="83" customFormat="1" x14ac:dyDescent="0.2">
      <c r="B179" s="121"/>
      <c r="C179" s="122"/>
      <c r="D179" s="123"/>
      <c r="F179" s="124"/>
      <c r="G179" s="121"/>
      <c r="H179" s="125"/>
      <c r="I179" s="126"/>
      <c r="J179" s="127"/>
      <c r="K179" s="127"/>
      <c r="L179" s="128"/>
    </row>
    <row r="180" spans="2:12" s="83" customFormat="1" x14ac:dyDescent="0.2">
      <c r="B180" s="121"/>
      <c r="C180" s="122"/>
      <c r="D180" s="123"/>
      <c r="F180" s="124"/>
      <c r="G180" s="121"/>
      <c r="H180" s="125"/>
      <c r="I180" s="126"/>
      <c r="J180" s="127"/>
      <c r="K180" s="127"/>
      <c r="L180" s="128"/>
    </row>
    <row r="181" spans="2:12" s="83" customFormat="1" x14ac:dyDescent="0.2">
      <c r="B181" s="121"/>
      <c r="C181" s="122"/>
      <c r="D181" s="123"/>
      <c r="F181" s="124"/>
      <c r="G181" s="121"/>
      <c r="H181" s="125"/>
      <c r="I181" s="126"/>
      <c r="J181" s="127"/>
      <c r="K181" s="127"/>
      <c r="L181" s="128"/>
    </row>
    <row r="182" spans="2:12" s="83" customFormat="1" x14ac:dyDescent="0.2">
      <c r="B182" s="121"/>
      <c r="C182" s="122"/>
      <c r="D182" s="123"/>
      <c r="F182" s="124"/>
      <c r="G182" s="121"/>
      <c r="H182" s="125"/>
      <c r="I182" s="126"/>
      <c r="J182" s="127"/>
      <c r="K182" s="127"/>
      <c r="L182" s="128"/>
    </row>
    <row r="183" spans="2:12" s="83" customFormat="1" x14ac:dyDescent="0.2">
      <c r="B183" s="121"/>
      <c r="C183" s="122"/>
      <c r="D183" s="123"/>
      <c r="F183" s="124"/>
      <c r="G183" s="121"/>
      <c r="H183" s="125"/>
      <c r="I183" s="126"/>
      <c r="J183" s="127"/>
      <c r="K183" s="127"/>
      <c r="L183" s="128"/>
    </row>
    <row r="184" spans="2:12" s="83" customFormat="1" x14ac:dyDescent="0.2">
      <c r="B184" s="121"/>
      <c r="C184" s="122"/>
      <c r="D184" s="123"/>
      <c r="F184" s="124"/>
      <c r="G184" s="121"/>
      <c r="H184" s="125"/>
      <c r="I184" s="126"/>
      <c r="J184" s="127"/>
      <c r="K184" s="127"/>
      <c r="L184" s="128"/>
    </row>
    <row r="185" spans="2:12" s="83" customFormat="1" x14ac:dyDescent="0.2">
      <c r="B185" s="121"/>
      <c r="C185" s="122"/>
      <c r="D185" s="123"/>
      <c r="F185" s="124"/>
      <c r="G185" s="121"/>
      <c r="H185" s="125"/>
      <c r="I185" s="126"/>
      <c r="J185" s="127"/>
      <c r="K185" s="127"/>
      <c r="L185" s="128"/>
    </row>
    <row r="186" spans="2:12" s="83" customFormat="1" x14ac:dyDescent="0.2">
      <c r="B186" s="121"/>
      <c r="C186" s="122"/>
      <c r="D186" s="123"/>
      <c r="F186" s="124"/>
      <c r="G186" s="121"/>
      <c r="H186" s="125"/>
      <c r="I186" s="126"/>
      <c r="J186" s="127"/>
      <c r="K186" s="127"/>
      <c r="L186" s="128"/>
    </row>
    <row r="187" spans="2:12" s="83" customFormat="1" x14ac:dyDescent="0.2">
      <c r="B187" s="121"/>
      <c r="C187" s="122"/>
      <c r="D187" s="123"/>
      <c r="F187" s="124"/>
      <c r="G187" s="121"/>
      <c r="H187" s="125"/>
      <c r="I187" s="126"/>
      <c r="J187" s="127"/>
      <c r="K187" s="127"/>
      <c r="L187" s="128"/>
    </row>
    <row r="188" spans="2:12" s="83" customFormat="1" x14ac:dyDescent="0.2">
      <c r="B188" s="121"/>
      <c r="C188" s="122"/>
      <c r="D188" s="123"/>
      <c r="F188" s="124"/>
      <c r="G188" s="121"/>
      <c r="H188" s="125"/>
      <c r="I188" s="126"/>
      <c r="J188" s="127"/>
      <c r="K188" s="127"/>
      <c r="L188" s="128"/>
    </row>
    <row r="189" spans="2:12" s="83" customFormat="1" x14ac:dyDescent="0.2">
      <c r="B189" s="121"/>
      <c r="C189" s="122"/>
      <c r="D189" s="123"/>
      <c r="F189" s="124"/>
      <c r="G189" s="121"/>
      <c r="H189" s="125"/>
      <c r="I189" s="126"/>
      <c r="J189" s="127"/>
      <c r="K189" s="127"/>
      <c r="L189" s="128"/>
    </row>
    <row r="190" spans="2:12" s="83" customFormat="1" x14ac:dyDescent="0.2">
      <c r="B190" s="121"/>
      <c r="C190" s="122"/>
      <c r="D190" s="123"/>
      <c r="F190" s="124"/>
      <c r="G190" s="121"/>
      <c r="H190" s="125"/>
      <c r="I190" s="126"/>
      <c r="J190" s="127"/>
      <c r="K190" s="127"/>
      <c r="L190" s="128"/>
    </row>
    <row r="191" spans="2:12" s="83" customFormat="1" x14ac:dyDescent="0.2">
      <c r="B191" s="121"/>
      <c r="C191" s="122"/>
      <c r="D191" s="123"/>
      <c r="F191" s="124"/>
      <c r="G191" s="121"/>
      <c r="H191" s="125"/>
      <c r="I191" s="126"/>
      <c r="J191" s="127"/>
      <c r="K191" s="127"/>
      <c r="L191" s="128"/>
    </row>
    <row r="192" spans="2:12" s="83" customFormat="1" x14ac:dyDescent="0.2">
      <c r="B192" s="121"/>
      <c r="C192" s="122"/>
      <c r="D192" s="123"/>
      <c r="F192" s="124"/>
      <c r="G192" s="121"/>
      <c r="H192" s="125"/>
      <c r="I192" s="126"/>
      <c r="J192" s="127"/>
      <c r="K192" s="127"/>
      <c r="L192" s="128"/>
    </row>
    <row r="193" spans="2:12" s="83" customFormat="1" x14ac:dyDescent="0.2">
      <c r="B193" s="121"/>
      <c r="C193" s="122"/>
      <c r="D193" s="123"/>
      <c r="F193" s="124"/>
      <c r="G193" s="121"/>
      <c r="H193" s="125"/>
      <c r="I193" s="126"/>
      <c r="J193" s="127"/>
      <c r="K193" s="127"/>
      <c r="L193" s="128"/>
    </row>
    <row r="194" spans="2:12" s="83" customFormat="1" x14ac:dyDescent="0.2">
      <c r="B194" s="121"/>
      <c r="C194" s="122"/>
      <c r="D194" s="123"/>
      <c r="F194" s="124"/>
      <c r="G194" s="121"/>
      <c r="H194" s="125"/>
      <c r="I194" s="126"/>
      <c r="J194" s="127"/>
      <c r="K194" s="127"/>
      <c r="L194" s="128"/>
    </row>
    <row r="195" spans="2:12" s="83" customFormat="1" x14ac:dyDescent="0.2">
      <c r="B195" s="121"/>
      <c r="C195" s="122"/>
      <c r="D195" s="123"/>
      <c r="F195" s="124"/>
      <c r="G195" s="121"/>
      <c r="H195" s="125"/>
      <c r="I195" s="126"/>
      <c r="J195" s="127"/>
      <c r="K195" s="127"/>
      <c r="L195" s="128"/>
    </row>
    <row r="196" spans="2:12" s="83" customFormat="1" x14ac:dyDescent="0.2">
      <c r="B196" s="121"/>
      <c r="C196" s="122"/>
      <c r="D196" s="123"/>
      <c r="F196" s="124"/>
      <c r="G196" s="121"/>
      <c r="H196" s="125"/>
      <c r="I196" s="126"/>
      <c r="J196" s="127"/>
      <c r="K196" s="127"/>
      <c r="L196" s="128"/>
    </row>
    <row r="197" spans="2:12" s="83" customFormat="1" x14ac:dyDescent="0.2">
      <c r="B197" s="121"/>
      <c r="C197" s="122"/>
      <c r="D197" s="123"/>
      <c r="F197" s="124"/>
      <c r="G197" s="121"/>
      <c r="H197" s="125"/>
      <c r="I197" s="126"/>
      <c r="J197" s="127"/>
      <c r="K197" s="127"/>
      <c r="L197" s="128"/>
    </row>
    <row r="198" spans="2:12" s="83" customFormat="1" x14ac:dyDescent="0.2">
      <c r="B198" s="121"/>
      <c r="C198" s="122"/>
      <c r="D198" s="123"/>
      <c r="F198" s="124"/>
      <c r="G198" s="121"/>
      <c r="H198" s="125"/>
      <c r="I198" s="126"/>
      <c r="J198" s="127"/>
      <c r="K198" s="127"/>
      <c r="L198" s="128"/>
    </row>
    <row r="199" spans="2:12" s="83" customFormat="1" x14ac:dyDescent="0.2">
      <c r="B199" s="121"/>
      <c r="C199" s="122"/>
      <c r="D199" s="123"/>
      <c r="F199" s="124"/>
      <c r="G199" s="121"/>
      <c r="H199" s="125"/>
      <c r="I199" s="126"/>
      <c r="J199" s="127"/>
      <c r="K199" s="127"/>
      <c r="L199" s="128"/>
    </row>
    <row r="200" spans="2:12" s="83" customFormat="1" x14ac:dyDescent="0.2">
      <c r="B200" s="121"/>
      <c r="C200" s="122"/>
      <c r="D200" s="123"/>
      <c r="F200" s="124"/>
      <c r="G200" s="121"/>
      <c r="H200" s="125"/>
      <c r="I200" s="126"/>
      <c r="J200" s="127"/>
      <c r="K200" s="127"/>
      <c r="L200" s="128"/>
    </row>
    <row r="201" spans="2:12" s="83" customFormat="1" x14ac:dyDescent="0.2">
      <c r="B201" s="121"/>
      <c r="C201" s="122"/>
      <c r="D201" s="123"/>
      <c r="F201" s="124"/>
      <c r="G201" s="121"/>
      <c r="H201" s="125"/>
      <c r="I201" s="126"/>
      <c r="J201" s="127"/>
      <c r="K201" s="127"/>
      <c r="L201" s="128"/>
    </row>
    <row r="202" spans="2:12" s="83" customFormat="1" x14ac:dyDescent="0.2">
      <c r="B202" s="121"/>
      <c r="C202" s="122"/>
      <c r="D202" s="123"/>
      <c r="F202" s="124"/>
      <c r="G202" s="121"/>
      <c r="H202" s="125"/>
      <c r="I202" s="126"/>
      <c r="J202" s="127"/>
      <c r="K202" s="127"/>
      <c r="L202" s="128"/>
    </row>
    <row r="203" spans="2:12" s="83" customFormat="1" x14ac:dyDescent="0.2">
      <c r="B203" s="121"/>
      <c r="C203" s="122"/>
      <c r="D203" s="123"/>
      <c r="F203" s="124"/>
      <c r="G203" s="121"/>
      <c r="H203" s="125"/>
      <c r="I203" s="126"/>
      <c r="J203" s="127"/>
      <c r="K203" s="127"/>
      <c r="L203" s="128"/>
    </row>
    <row r="204" spans="2:12" s="83" customFormat="1" x14ac:dyDescent="0.2">
      <c r="B204" s="121"/>
      <c r="C204" s="122"/>
      <c r="D204" s="123"/>
      <c r="F204" s="124"/>
      <c r="G204" s="121"/>
      <c r="H204" s="125"/>
      <c r="I204" s="126"/>
      <c r="J204" s="127"/>
      <c r="K204" s="127"/>
      <c r="L204" s="128"/>
    </row>
    <row r="205" spans="2:12" s="83" customFormat="1" x14ac:dyDescent="0.2">
      <c r="B205" s="121"/>
      <c r="C205" s="122"/>
      <c r="D205" s="123"/>
      <c r="F205" s="124"/>
      <c r="G205" s="121"/>
      <c r="H205" s="125"/>
      <c r="I205" s="126"/>
      <c r="J205" s="127"/>
      <c r="K205" s="127"/>
      <c r="L205" s="128"/>
    </row>
    <row r="206" spans="2:12" s="83" customFormat="1" x14ac:dyDescent="0.2">
      <c r="B206" s="121"/>
      <c r="C206" s="122"/>
      <c r="D206" s="123"/>
      <c r="F206" s="124"/>
      <c r="G206" s="121"/>
      <c r="H206" s="125"/>
      <c r="I206" s="126"/>
      <c r="J206" s="127"/>
      <c r="K206" s="127"/>
      <c r="L206" s="128"/>
    </row>
    <row r="207" spans="2:12" s="83" customFormat="1" x14ac:dyDescent="0.2">
      <c r="B207" s="121"/>
      <c r="C207" s="122"/>
      <c r="D207" s="123"/>
      <c r="F207" s="124"/>
      <c r="G207" s="121"/>
      <c r="H207" s="125"/>
      <c r="I207" s="126"/>
      <c r="J207" s="127"/>
      <c r="K207" s="127"/>
      <c r="L207" s="128"/>
    </row>
    <row r="208" spans="2:12" s="83" customFormat="1" x14ac:dyDescent="0.2">
      <c r="B208" s="121"/>
      <c r="C208" s="122"/>
      <c r="D208" s="123"/>
      <c r="F208" s="124"/>
      <c r="G208" s="121"/>
      <c r="H208" s="125"/>
      <c r="I208" s="126"/>
      <c r="J208" s="127"/>
      <c r="K208" s="127"/>
      <c r="L208" s="128"/>
    </row>
    <row r="209" spans="2:12" s="83" customFormat="1" x14ac:dyDescent="0.2">
      <c r="B209" s="121"/>
      <c r="C209" s="122"/>
      <c r="D209" s="123"/>
      <c r="F209" s="124"/>
      <c r="G209" s="121"/>
      <c r="H209" s="125"/>
      <c r="I209" s="126"/>
      <c r="J209" s="127"/>
      <c r="K209" s="127"/>
      <c r="L209" s="128"/>
    </row>
    <row r="210" spans="2:12" s="83" customFormat="1" x14ac:dyDescent="0.2">
      <c r="B210" s="121"/>
      <c r="C210" s="122"/>
      <c r="D210" s="123"/>
      <c r="F210" s="124"/>
      <c r="G210" s="121"/>
      <c r="H210" s="125"/>
      <c r="I210" s="126"/>
      <c r="J210" s="127"/>
      <c r="K210" s="127"/>
      <c r="L210" s="128"/>
    </row>
    <row r="211" spans="2:12" s="83" customFormat="1" x14ac:dyDescent="0.2">
      <c r="B211" s="121"/>
      <c r="C211" s="122"/>
      <c r="D211" s="123"/>
      <c r="F211" s="124"/>
      <c r="G211" s="121"/>
      <c r="H211" s="125"/>
      <c r="I211" s="126"/>
      <c r="J211" s="127"/>
      <c r="K211" s="127"/>
      <c r="L211" s="128"/>
    </row>
    <row r="212" spans="2:12" s="83" customFormat="1" x14ac:dyDescent="0.2">
      <c r="B212" s="121"/>
      <c r="C212" s="122"/>
      <c r="D212" s="123"/>
      <c r="F212" s="124"/>
      <c r="G212" s="121"/>
      <c r="H212" s="125"/>
      <c r="I212" s="126"/>
      <c r="J212" s="127"/>
      <c r="K212" s="127"/>
      <c r="L212" s="128"/>
    </row>
    <row r="213" spans="2:12" s="83" customFormat="1" x14ac:dyDescent="0.2">
      <c r="B213" s="121"/>
      <c r="C213" s="122"/>
      <c r="D213" s="123"/>
      <c r="F213" s="124"/>
      <c r="G213" s="121"/>
      <c r="H213" s="125"/>
      <c r="I213" s="126"/>
      <c r="J213" s="127"/>
      <c r="K213" s="127"/>
      <c r="L213" s="128"/>
    </row>
    <row r="214" spans="2:12" s="83" customFormat="1" x14ac:dyDescent="0.2">
      <c r="B214" s="121"/>
      <c r="C214" s="122"/>
      <c r="D214" s="123"/>
      <c r="F214" s="124"/>
      <c r="G214" s="121"/>
      <c r="H214" s="125"/>
      <c r="I214" s="126"/>
      <c r="J214" s="127"/>
      <c r="K214" s="127"/>
      <c r="L214" s="128"/>
    </row>
    <row r="215" spans="2:12" s="83" customFormat="1" x14ac:dyDescent="0.2">
      <c r="B215" s="121"/>
      <c r="C215" s="122"/>
      <c r="D215" s="123"/>
      <c r="F215" s="124"/>
      <c r="G215" s="121"/>
      <c r="H215" s="125"/>
      <c r="I215" s="126"/>
      <c r="J215" s="127"/>
      <c r="K215" s="127"/>
      <c r="L215" s="128"/>
    </row>
    <row r="216" spans="2:12" s="83" customFormat="1" x14ac:dyDescent="0.2">
      <c r="B216" s="121"/>
      <c r="C216" s="122"/>
      <c r="D216" s="123"/>
      <c r="F216" s="124"/>
      <c r="G216" s="121"/>
      <c r="H216" s="125"/>
      <c r="I216" s="126"/>
      <c r="J216" s="127"/>
      <c r="K216" s="127"/>
      <c r="L216" s="128"/>
    </row>
    <row r="217" spans="2:12" s="83" customFormat="1" x14ac:dyDescent="0.2">
      <c r="B217" s="121"/>
      <c r="C217" s="122"/>
      <c r="D217" s="123"/>
      <c r="F217" s="124"/>
      <c r="G217" s="121"/>
      <c r="H217" s="125"/>
      <c r="I217" s="126"/>
      <c r="J217" s="127"/>
      <c r="K217" s="127"/>
      <c r="L217" s="128"/>
    </row>
    <row r="218" spans="2:12" s="83" customFormat="1" x14ac:dyDescent="0.2">
      <c r="B218" s="121"/>
      <c r="C218" s="122"/>
      <c r="D218" s="123"/>
      <c r="F218" s="124"/>
      <c r="G218" s="121"/>
      <c r="H218" s="125"/>
      <c r="I218" s="126"/>
      <c r="J218" s="127"/>
      <c r="K218" s="127"/>
      <c r="L218" s="128"/>
    </row>
    <row r="219" spans="2:12" s="83" customFormat="1" x14ac:dyDescent="0.2">
      <c r="B219" s="121"/>
      <c r="C219" s="122"/>
      <c r="D219" s="123"/>
      <c r="F219" s="124"/>
      <c r="G219" s="121"/>
      <c r="H219" s="125"/>
      <c r="I219" s="126"/>
      <c r="J219" s="127"/>
      <c r="K219" s="127"/>
      <c r="L219" s="128"/>
    </row>
    <row r="220" spans="2:12" s="83" customFormat="1" x14ac:dyDescent="0.2">
      <c r="B220" s="121"/>
      <c r="C220" s="122"/>
      <c r="D220" s="123"/>
      <c r="F220" s="124"/>
      <c r="G220" s="121"/>
      <c r="H220" s="125"/>
      <c r="I220" s="126"/>
      <c r="J220" s="127"/>
      <c r="K220" s="127"/>
      <c r="L220" s="128"/>
    </row>
    <row r="221" spans="2:12" s="83" customFormat="1" x14ac:dyDescent="0.2">
      <c r="B221" s="121"/>
      <c r="C221" s="122"/>
      <c r="D221" s="123"/>
      <c r="F221" s="124"/>
      <c r="G221" s="121"/>
      <c r="H221" s="125"/>
      <c r="I221" s="126"/>
      <c r="J221" s="127"/>
      <c r="K221" s="127"/>
      <c r="L221" s="128"/>
    </row>
    <row r="222" spans="2:12" s="83" customFormat="1" x14ac:dyDescent="0.2">
      <c r="B222" s="121"/>
      <c r="C222" s="122"/>
      <c r="D222" s="123"/>
      <c r="F222" s="124"/>
      <c r="G222" s="121"/>
      <c r="H222" s="125"/>
      <c r="I222" s="126"/>
      <c r="J222" s="127"/>
      <c r="K222" s="127"/>
      <c r="L222" s="128"/>
    </row>
    <row r="223" spans="2:12" s="83" customFormat="1" x14ac:dyDescent="0.2">
      <c r="B223" s="121"/>
      <c r="C223" s="122"/>
      <c r="D223" s="123"/>
      <c r="F223" s="124"/>
      <c r="G223" s="121"/>
      <c r="H223" s="125"/>
      <c r="I223" s="126"/>
      <c r="J223" s="127"/>
      <c r="K223" s="127"/>
      <c r="L223" s="128"/>
    </row>
    <row r="224" spans="2:12" s="83" customFormat="1" x14ac:dyDescent="0.2">
      <c r="B224" s="121"/>
      <c r="C224" s="122"/>
      <c r="D224" s="123"/>
      <c r="F224" s="124"/>
      <c r="G224" s="121"/>
      <c r="H224" s="125"/>
      <c r="I224" s="126"/>
      <c r="J224" s="127"/>
      <c r="K224" s="127"/>
      <c r="L224" s="128"/>
    </row>
    <row r="225" spans="2:12" s="83" customFormat="1" x14ac:dyDescent="0.2">
      <c r="B225" s="121"/>
      <c r="C225" s="122"/>
      <c r="D225" s="123"/>
      <c r="F225" s="124"/>
      <c r="G225" s="121"/>
      <c r="H225" s="125"/>
      <c r="I225" s="126"/>
      <c r="J225" s="127"/>
      <c r="K225" s="127"/>
      <c r="L225" s="128"/>
    </row>
    <row r="226" spans="2:12" s="83" customFormat="1" x14ac:dyDescent="0.2">
      <c r="B226" s="121"/>
      <c r="C226" s="122"/>
      <c r="D226" s="123"/>
      <c r="F226" s="124"/>
      <c r="G226" s="121"/>
      <c r="H226" s="125"/>
      <c r="I226" s="126"/>
      <c r="J226" s="127"/>
      <c r="K226" s="127"/>
      <c r="L226" s="128"/>
    </row>
    <row r="227" spans="2:12" s="83" customFormat="1" x14ac:dyDescent="0.2">
      <c r="B227" s="121"/>
      <c r="C227" s="122"/>
      <c r="D227" s="123"/>
      <c r="F227" s="124"/>
      <c r="G227" s="121"/>
      <c r="H227" s="125"/>
      <c r="I227" s="126"/>
      <c r="J227" s="127"/>
      <c r="K227" s="127"/>
      <c r="L227" s="128"/>
    </row>
    <row r="228" spans="2:12" s="83" customFormat="1" x14ac:dyDescent="0.2">
      <c r="B228" s="121"/>
      <c r="C228" s="122"/>
      <c r="D228" s="123"/>
      <c r="F228" s="124"/>
      <c r="G228" s="121"/>
      <c r="H228" s="125"/>
      <c r="I228" s="126"/>
      <c r="J228" s="127"/>
      <c r="K228" s="127"/>
      <c r="L228" s="128"/>
    </row>
    <row r="229" spans="2:12" s="83" customFormat="1" x14ac:dyDescent="0.2">
      <c r="B229" s="121"/>
      <c r="C229" s="122"/>
      <c r="D229" s="123"/>
      <c r="F229" s="124"/>
      <c r="G229" s="121"/>
      <c r="H229" s="125"/>
      <c r="I229" s="126"/>
      <c r="J229" s="127"/>
      <c r="K229" s="127"/>
      <c r="L229" s="128"/>
    </row>
    <row r="230" spans="2:12" s="83" customFormat="1" x14ac:dyDescent="0.2">
      <c r="B230" s="121"/>
      <c r="C230" s="122"/>
      <c r="D230" s="123"/>
      <c r="F230" s="124"/>
      <c r="G230" s="121"/>
      <c r="H230" s="125"/>
      <c r="I230" s="126"/>
      <c r="J230" s="127"/>
      <c r="K230" s="127"/>
      <c r="L230" s="128"/>
    </row>
    <row r="231" spans="2:12" s="83" customFormat="1" x14ac:dyDescent="0.2">
      <c r="B231" s="121"/>
      <c r="C231" s="122"/>
      <c r="D231" s="123"/>
      <c r="F231" s="124"/>
      <c r="G231" s="121"/>
      <c r="H231" s="125"/>
      <c r="I231" s="126"/>
      <c r="J231" s="127"/>
      <c r="K231" s="127"/>
      <c r="L231" s="128"/>
    </row>
    <row r="232" spans="2:12" s="83" customFormat="1" x14ac:dyDescent="0.2">
      <c r="B232" s="121"/>
      <c r="C232" s="122"/>
      <c r="D232" s="123"/>
      <c r="F232" s="124"/>
      <c r="G232" s="121"/>
      <c r="H232" s="125"/>
      <c r="I232" s="126"/>
      <c r="J232" s="127"/>
      <c r="K232" s="127"/>
      <c r="L232" s="128"/>
    </row>
    <row r="233" spans="2:12" s="83" customFormat="1" x14ac:dyDescent="0.2">
      <c r="B233" s="121"/>
      <c r="C233" s="122"/>
      <c r="D233" s="123"/>
      <c r="F233" s="124"/>
      <c r="G233" s="121"/>
      <c r="H233" s="125"/>
      <c r="I233" s="126"/>
      <c r="J233" s="127"/>
      <c r="K233" s="127"/>
      <c r="L233" s="128"/>
    </row>
    <row r="234" spans="2:12" s="83" customFormat="1" x14ac:dyDescent="0.2">
      <c r="B234" s="121"/>
      <c r="C234" s="122"/>
      <c r="D234" s="123"/>
      <c r="F234" s="124"/>
      <c r="G234" s="121"/>
      <c r="H234" s="125"/>
      <c r="I234" s="126"/>
      <c r="J234" s="127"/>
      <c r="K234" s="127"/>
      <c r="L234" s="128"/>
    </row>
    <row r="235" spans="2:12" s="83" customFormat="1" x14ac:dyDescent="0.2">
      <c r="B235" s="121"/>
      <c r="C235" s="122"/>
      <c r="D235" s="123"/>
      <c r="F235" s="124"/>
      <c r="G235" s="121"/>
      <c r="H235" s="125"/>
      <c r="I235" s="126"/>
      <c r="J235" s="127"/>
      <c r="K235" s="127"/>
      <c r="L235" s="128"/>
    </row>
    <row r="236" spans="2:12" s="83" customFormat="1" x14ac:dyDescent="0.2">
      <c r="B236" s="121"/>
      <c r="C236" s="122"/>
      <c r="D236" s="123"/>
      <c r="F236" s="124"/>
      <c r="G236" s="121"/>
      <c r="H236" s="125"/>
      <c r="I236" s="126"/>
      <c r="J236" s="127"/>
      <c r="K236" s="127"/>
      <c r="L236" s="128"/>
    </row>
    <row r="237" spans="2:12" s="83" customFormat="1" x14ac:dyDescent="0.2">
      <c r="B237" s="121"/>
      <c r="C237" s="122"/>
      <c r="D237" s="123"/>
      <c r="F237" s="124"/>
      <c r="G237" s="121"/>
      <c r="H237" s="125"/>
      <c r="I237" s="126"/>
      <c r="J237" s="127"/>
      <c r="K237" s="127"/>
      <c r="L237" s="128"/>
    </row>
    <row r="238" spans="2:12" s="83" customFormat="1" x14ac:dyDescent="0.2">
      <c r="B238" s="121"/>
      <c r="C238" s="122"/>
      <c r="D238" s="123"/>
      <c r="F238" s="124"/>
      <c r="G238" s="121"/>
      <c r="H238" s="125"/>
      <c r="I238" s="126"/>
      <c r="J238" s="127"/>
      <c r="K238" s="127"/>
      <c r="L238" s="128"/>
    </row>
    <row r="239" spans="2:12" s="83" customFormat="1" x14ac:dyDescent="0.2">
      <c r="B239" s="121"/>
      <c r="C239" s="122"/>
      <c r="D239" s="123"/>
      <c r="F239" s="124"/>
      <c r="G239" s="121"/>
      <c r="H239" s="125"/>
      <c r="I239" s="126"/>
      <c r="J239" s="127"/>
      <c r="K239" s="127"/>
      <c r="L239" s="128"/>
    </row>
    <row r="240" spans="2:12" s="83" customFormat="1" x14ac:dyDescent="0.2">
      <c r="B240" s="121"/>
      <c r="C240" s="122"/>
      <c r="D240" s="123"/>
      <c r="F240" s="124"/>
      <c r="G240" s="121"/>
      <c r="H240" s="125"/>
      <c r="I240" s="126"/>
      <c r="J240" s="127"/>
      <c r="K240" s="127"/>
      <c r="L240" s="128"/>
    </row>
    <row r="241" spans="2:12" s="83" customFormat="1" x14ac:dyDescent="0.2">
      <c r="B241" s="121"/>
      <c r="C241" s="122"/>
      <c r="D241" s="123"/>
      <c r="F241" s="124"/>
      <c r="G241" s="121"/>
      <c r="H241" s="125"/>
      <c r="I241" s="126"/>
      <c r="J241" s="127"/>
      <c r="K241" s="127"/>
      <c r="L241" s="128"/>
    </row>
    <row r="242" spans="2:12" s="83" customFormat="1" x14ac:dyDescent="0.2">
      <c r="B242" s="121"/>
      <c r="C242" s="122"/>
      <c r="D242" s="123"/>
      <c r="F242" s="124"/>
      <c r="G242" s="121"/>
      <c r="H242" s="125"/>
      <c r="I242" s="126"/>
      <c r="J242" s="127"/>
      <c r="K242" s="127"/>
      <c r="L242" s="128"/>
    </row>
    <row r="243" spans="2:12" s="83" customFormat="1" x14ac:dyDescent="0.2">
      <c r="B243" s="121"/>
      <c r="C243" s="122"/>
      <c r="D243" s="123"/>
      <c r="F243" s="124"/>
      <c r="G243" s="121"/>
      <c r="H243" s="125"/>
      <c r="I243" s="126"/>
      <c r="J243" s="127"/>
      <c r="K243" s="127"/>
      <c r="L243" s="128"/>
    </row>
    <row r="244" spans="2:12" s="83" customFormat="1" x14ac:dyDescent="0.2">
      <c r="B244" s="121"/>
      <c r="C244" s="122"/>
      <c r="D244" s="123"/>
      <c r="F244" s="124"/>
      <c r="G244" s="121"/>
      <c r="H244" s="125"/>
      <c r="I244" s="126"/>
      <c r="J244" s="127"/>
      <c r="K244" s="127"/>
      <c r="L244" s="128"/>
    </row>
    <row r="245" spans="2:12" s="83" customFormat="1" x14ac:dyDescent="0.2">
      <c r="B245" s="121"/>
      <c r="C245" s="122"/>
      <c r="D245" s="123"/>
      <c r="F245" s="124"/>
      <c r="G245" s="121"/>
      <c r="H245" s="125"/>
      <c r="I245" s="126"/>
      <c r="J245" s="127"/>
      <c r="K245" s="127"/>
      <c r="L245" s="128"/>
    </row>
    <row r="246" spans="2:12" s="83" customFormat="1" x14ac:dyDescent="0.2">
      <c r="B246" s="121"/>
      <c r="C246" s="122"/>
      <c r="D246" s="123"/>
      <c r="F246" s="124"/>
      <c r="G246" s="121"/>
      <c r="H246" s="125"/>
      <c r="I246" s="126"/>
      <c r="J246" s="127"/>
      <c r="K246" s="127"/>
      <c r="L246" s="128"/>
    </row>
    <row r="247" spans="2:12" s="83" customFormat="1" x14ac:dyDescent="0.2">
      <c r="B247" s="121"/>
      <c r="C247" s="122"/>
      <c r="D247" s="123"/>
      <c r="F247" s="124"/>
      <c r="G247" s="121"/>
      <c r="H247" s="125"/>
      <c r="I247" s="126"/>
      <c r="J247" s="127"/>
      <c r="K247" s="127"/>
      <c r="L247" s="128"/>
    </row>
    <row r="248" spans="2:12" s="83" customFormat="1" x14ac:dyDescent="0.2">
      <c r="B248" s="121"/>
      <c r="C248" s="122"/>
      <c r="D248" s="123"/>
      <c r="F248" s="124"/>
      <c r="G248" s="121"/>
      <c r="H248" s="125"/>
      <c r="I248" s="126"/>
      <c r="J248" s="127"/>
      <c r="K248" s="127"/>
      <c r="L248" s="128"/>
    </row>
    <row r="249" spans="2:12" s="83" customFormat="1" x14ac:dyDescent="0.2">
      <c r="B249" s="121"/>
      <c r="C249" s="122"/>
      <c r="D249" s="123"/>
      <c r="F249" s="124"/>
      <c r="G249" s="121"/>
      <c r="H249" s="125"/>
      <c r="I249" s="126"/>
      <c r="J249" s="127"/>
      <c r="K249" s="127"/>
      <c r="L249" s="128"/>
    </row>
    <row r="250" spans="2:12" s="83" customFormat="1" x14ac:dyDescent="0.2">
      <c r="B250" s="121"/>
      <c r="C250" s="122"/>
      <c r="D250" s="123"/>
      <c r="F250" s="124"/>
      <c r="G250" s="121"/>
      <c r="H250" s="125"/>
      <c r="I250" s="126"/>
      <c r="J250" s="127"/>
      <c r="K250" s="127"/>
      <c r="L250" s="128"/>
    </row>
    <row r="251" spans="2:12" s="83" customFormat="1" x14ac:dyDescent="0.2">
      <c r="B251" s="121"/>
      <c r="C251" s="122"/>
      <c r="D251" s="123"/>
      <c r="F251" s="124"/>
      <c r="G251" s="121"/>
      <c r="H251" s="125"/>
      <c r="I251" s="126"/>
      <c r="J251" s="127"/>
      <c r="K251" s="127"/>
      <c r="L251" s="128"/>
    </row>
    <row r="252" spans="2:12" s="83" customFormat="1" x14ac:dyDescent="0.2">
      <c r="B252" s="121"/>
      <c r="C252" s="122"/>
      <c r="D252" s="123"/>
      <c r="F252" s="124"/>
      <c r="G252" s="121"/>
      <c r="H252" s="125"/>
      <c r="I252" s="126"/>
      <c r="J252" s="127"/>
      <c r="K252" s="127"/>
      <c r="L252" s="128"/>
    </row>
    <row r="253" spans="2:12" s="83" customFormat="1" x14ac:dyDescent="0.2">
      <c r="B253" s="121"/>
      <c r="C253" s="122"/>
      <c r="D253" s="123"/>
      <c r="F253" s="124"/>
      <c r="G253" s="121"/>
      <c r="H253" s="125"/>
      <c r="I253" s="126"/>
      <c r="J253" s="127"/>
      <c r="K253" s="127"/>
      <c r="L253" s="128"/>
    </row>
    <row r="254" spans="2:12" s="83" customFormat="1" x14ac:dyDescent="0.2">
      <c r="B254" s="121"/>
      <c r="C254" s="122"/>
      <c r="D254" s="123"/>
      <c r="F254" s="124"/>
      <c r="G254" s="121"/>
      <c r="H254" s="125"/>
      <c r="I254" s="126"/>
      <c r="J254" s="127"/>
      <c r="K254" s="127"/>
      <c r="L254" s="128"/>
    </row>
    <row r="255" spans="2:12" s="83" customFormat="1" x14ac:dyDescent="0.2">
      <c r="B255" s="121"/>
      <c r="C255" s="122"/>
      <c r="D255" s="123"/>
      <c r="F255" s="124"/>
      <c r="G255" s="121"/>
      <c r="H255" s="125"/>
      <c r="I255" s="126"/>
      <c r="J255" s="127"/>
      <c r="K255" s="127"/>
      <c r="L255" s="128"/>
    </row>
    <row r="256" spans="2:12" s="83" customFormat="1" x14ac:dyDescent="0.2">
      <c r="B256" s="121"/>
      <c r="C256" s="122"/>
      <c r="D256" s="123"/>
      <c r="F256" s="124"/>
      <c r="G256" s="121"/>
      <c r="H256" s="125"/>
      <c r="I256" s="126"/>
      <c r="J256" s="127"/>
      <c r="K256" s="127"/>
      <c r="L256" s="128"/>
    </row>
    <row r="257" spans="2:12" s="83" customFormat="1" x14ac:dyDescent="0.2">
      <c r="B257" s="121"/>
      <c r="C257" s="122"/>
      <c r="D257" s="123"/>
      <c r="F257" s="124"/>
      <c r="G257" s="121"/>
      <c r="H257" s="125"/>
      <c r="I257" s="126"/>
      <c r="J257" s="127"/>
      <c r="K257" s="127"/>
      <c r="L257" s="128"/>
    </row>
    <row r="258" spans="2:12" s="83" customFormat="1" x14ac:dyDescent="0.2">
      <c r="B258" s="121"/>
      <c r="C258" s="122"/>
      <c r="D258" s="123"/>
      <c r="F258" s="124"/>
      <c r="G258" s="121"/>
      <c r="H258" s="125"/>
      <c r="I258" s="126"/>
      <c r="J258" s="127"/>
      <c r="K258" s="127"/>
      <c r="L258" s="128"/>
    </row>
    <row r="259" spans="2:12" s="83" customFormat="1" x14ac:dyDescent="0.2">
      <c r="B259" s="121"/>
      <c r="C259" s="122"/>
      <c r="D259" s="123"/>
      <c r="F259" s="124"/>
      <c r="G259" s="121"/>
      <c r="H259" s="125"/>
      <c r="I259" s="126"/>
      <c r="J259" s="127"/>
      <c r="K259" s="127"/>
      <c r="L259" s="128"/>
    </row>
    <row r="260" spans="2:12" s="83" customFormat="1" x14ac:dyDescent="0.2">
      <c r="B260" s="121"/>
      <c r="C260" s="122"/>
      <c r="D260" s="123"/>
      <c r="F260" s="124"/>
      <c r="G260" s="121"/>
      <c r="H260" s="125"/>
      <c r="I260" s="126"/>
      <c r="J260" s="127"/>
      <c r="K260" s="127"/>
      <c r="L260" s="128"/>
    </row>
    <row r="261" spans="2:12" s="83" customFormat="1" x14ac:dyDescent="0.2">
      <c r="B261" s="121"/>
      <c r="C261" s="122"/>
      <c r="D261" s="123"/>
      <c r="F261" s="124"/>
      <c r="G261" s="121"/>
      <c r="H261" s="125"/>
      <c r="I261" s="126"/>
      <c r="J261" s="127"/>
      <c r="K261" s="127"/>
      <c r="L261" s="128"/>
    </row>
    <row r="262" spans="2:12" s="83" customFormat="1" x14ac:dyDescent="0.2">
      <c r="B262" s="121"/>
      <c r="C262" s="122"/>
      <c r="D262" s="123"/>
      <c r="F262" s="124"/>
      <c r="G262" s="121"/>
      <c r="H262" s="125"/>
      <c r="I262" s="126"/>
      <c r="J262" s="127"/>
      <c r="K262" s="127"/>
      <c r="L262" s="128"/>
    </row>
    <row r="263" spans="2:12" s="83" customFormat="1" x14ac:dyDescent="0.2">
      <c r="B263" s="121"/>
      <c r="C263" s="122"/>
      <c r="D263" s="123"/>
      <c r="F263" s="124"/>
      <c r="G263" s="121"/>
      <c r="H263" s="125"/>
      <c r="I263" s="126"/>
      <c r="J263" s="127"/>
      <c r="K263" s="127"/>
      <c r="L263" s="128"/>
    </row>
    <row r="264" spans="2:12" s="83" customFormat="1" x14ac:dyDescent="0.2">
      <c r="B264" s="121"/>
      <c r="C264" s="122"/>
      <c r="D264" s="123"/>
      <c r="F264" s="124"/>
      <c r="G264" s="121"/>
      <c r="H264" s="125"/>
      <c r="I264" s="126"/>
      <c r="J264" s="127"/>
      <c r="K264" s="127"/>
      <c r="L264" s="128"/>
    </row>
    <row r="265" spans="2:12" s="83" customFormat="1" x14ac:dyDescent="0.2">
      <c r="B265" s="121"/>
      <c r="C265" s="122"/>
      <c r="D265" s="123"/>
      <c r="F265" s="124"/>
      <c r="G265" s="121"/>
      <c r="H265" s="125"/>
      <c r="I265" s="126"/>
      <c r="J265" s="127"/>
      <c r="K265" s="127"/>
      <c r="L265" s="128"/>
    </row>
    <row r="266" spans="2:12" s="83" customFormat="1" x14ac:dyDescent="0.2">
      <c r="B266" s="121"/>
      <c r="C266" s="122"/>
      <c r="D266" s="123"/>
      <c r="F266" s="124"/>
      <c r="G266" s="121"/>
      <c r="H266" s="125"/>
      <c r="I266" s="126"/>
      <c r="J266" s="127"/>
      <c r="K266" s="127"/>
      <c r="L266" s="128"/>
    </row>
    <row r="267" spans="2:12" s="83" customFormat="1" x14ac:dyDescent="0.2">
      <c r="B267" s="121"/>
      <c r="C267" s="122"/>
      <c r="D267" s="123"/>
      <c r="F267" s="124"/>
      <c r="G267" s="121"/>
      <c r="H267" s="125"/>
      <c r="I267" s="126"/>
      <c r="J267" s="127"/>
      <c r="K267" s="127"/>
      <c r="L267" s="128"/>
    </row>
    <row r="268" spans="2:12" s="83" customFormat="1" x14ac:dyDescent="0.2">
      <c r="B268" s="121"/>
      <c r="C268" s="122"/>
      <c r="D268" s="123"/>
      <c r="F268" s="124"/>
      <c r="G268" s="121"/>
      <c r="H268" s="125"/>
      <c r="I268" s="126"/>
      <c r="J268" s="127"/>
      <c r="K268" s="127"/>
      <c r="L268" s="128"/>
    </row>
    <row r="269" spans="2:12" s="83" customFormat="1" x14ac:dyDescent="0.2">
      <c r="B269" s="121"/>
      <c r="C269" s="122"/>
      <c r="D269" s="123"/>
      <c r="F269" s="124"/>
      <c r="G269" s="121"/>
      <c r="H269" s="125"/>
      <c r="I269" s="126"/>
      <c r="J269" s="127"/>
      <c r="K269" s="127"/>
      <c r="L269" s="128"/>
    </row>
    <row r="270" spans="2:12" s="83" customFormat="1" x14ac:dyDescent="0.2">
      <c r="B270" s="121"/>
      <c r="C270" s="122"/>
      <c r="D270" s="123"/>
      <c r="F270" s="124"/>
      <c r="G270" s="121"/>
      <c r="H270" s="125"/>
      <c r="I270" s="126"/>
      <c r="J270" s="127"/>
      <c r="K270" s="127"/>
      <c r="L270" s="128"/>
    </row>
    <row r="271" spans="2:12" s="83" customFormat="1" x14ac:dyDescent="0.2">
      <c r="B271" s="121"/>
      <c r="C271" s="122"/>
      <c r="D271" s="123"/>
      <c r="F271" s="124"/>
      <c r="G271" s="121"/>
      <c r="H271" s="125"/>
      <c r="I271" s="126"/>
      <c r="J271" s="127"/>
      <c r="K271" s="127"/>
      <c r="L271" s="128"/>
    </row>
    <row r="272" spans="2:12" s="83" customFormat="1" x14ac:dyDescent="0.2">
      <c r="B272" s="121"/>
      <c r="C272" s="122"/>
      <c r="D272" s="123"/>
      <c r="F272" s="124"/>
      <c r="G272" s="121"/>
      <c r="H272" s="125"/>
      <c r="I272" s="126"/>
      <c r="J272" s="127"/>
      <c r="K272" s="127"/>
      <c r="L272" s="128"/>
    </row>
    <row r="273" spans="2:12" s="83" customFormat="1" x14ac:dyDescent="0.2">
      <c r="B273" s="121"/>
      <c r="C273" s="122"/>
      <c r="D273" s="123"/>
      <c r="F273" s="124"/>
      <c r="G273" s="121"/>
      <c r="H273" s="125"/>
      <c r="I273" s="126"/>
      <c r="J273" s="127"/>
      <c r="K273" s="127"/>
      <c r="L273" s="128"/>
    </row>
    <row r="274" spans="2:12" s="83" customFormat="1" x14ac:dyDescent="0.2">
      <c r="B274" s="121"/>
      <c r="C274" s="122"/>
      <c r="D274" s="123"/>
      <c r="F274" s="124"/>
      <c r="G274" s="121"/>
      <c r="H274" s="125"/>
      <c r="I274" s="126"/>
      <c r="J274" s="127"/>
      <c r="K274" s="127"/>
      <c r="L274" s="128"/>
    </row>
    <row r="275" spans="2:12" s="83" customFormat="1" x14ac:dyDescent="0.2">
      <c r="B275" s="121"/>
      <c r="C275" s="122"/>
      <c r="D275" s="123"/>
      <c r="F275" s="124"/>
      <c r="G275" s="121"/>
      <c r="H275" s="125"/>
      <c r="I275" s="126"/>
      <c r="J275" s="127"/>
      <c r="K275" s="127"/>
      <c r="L275" s="128"/>
    </row>
    <row r="276" spans="2:12" s="83" customFormat="1" x14ac:dyDescent="0.2">
      <c r="B276" s="121"/>
      <c r="C276" s="122"/>
      <c r="D276" s="123"/>
      <c r="F276" s="124"/>
      <c r="G276" s="121"/>
      <c r="H276" s="125"/>
      <c r="I276" s="126"/>
      <c r="J276" s="127"/>
      <c r="K276" s="127"/>
      <c r="L276" s="128"/>
    </row>
    <row r="277" spans="2:12" s="83" customFormat="1" x14ac:dyDescent="0.2">
      <c r="B277" s="121"/>
      <c r="C277" s="122"/>
      <c r="D277" s="123"/>
      <c r="F277" s="124"/>
      <c r="G277" s="121"/>
      <c r="H277" s="125"/>
      <c r="I277" s="126"/>
      <c r="J277" s="127"/>
      <c r="K277" s="127"/>
      <c r="L277" s="128"/>
    </row>
    <row r="278" spans="2:12" s="83" customFormat="1" x14ac:dyDescent="0.2">
      <c r="B278" s="121"/>
      <c r="C278" s="122"/>
      <c r="D278" s="123"/>
      <c r="F278" s="124"/>
      <c r="G278" s="121"/>
      <c r="H278" s="125"/>
      <c r="I278" s="126"/>
      <c r="J278" s="127"/>
      <c r="K278" s="127"/>
      <c r="L278" s="128"/>
    </row>
    <row r="279" spans="2:12" s="83" customFormat="1" x14ac:dyDescent="0.2">
      <c r="B279" s="121"/>
      <c r="C279" s="122"/>
      <c r="D279" s="123"/>
      <c r="F279" s="124"/>
      <c r="G279" s="121"/>
      <c r="H279" s="125"/>
      <c r="I279" s="126"/>
      <c r="J279" s="127"/>
      <c r="K279" s="127"/>
      <c r="L279" s="128"/>
    </row>
    <row r="280" spans="2:12" s="83" customFormat="1" x14ac:dyDescent="0.2">
      <c r="B280" s="121"/>
      <c r="C280" s="122"/>
      <c r="D280" s="123"/>
      <c r="F280" s="124"/>
      <c r="G280" s="121"/>
      <c r="H280" s="125"/>
      <c r="I280" s="126"/>
      <c r="J280" s="127"/>
      <c r="K280" s="127"/>
      <c r="L280" s="128"/>
    </row>
    <row r="281" spans="2:12" s="83" customFormat="1" x14ac:dyDescent="0.2">
      <c r="B281" s="121"/>
      <c r="C281" s="122"/>
      <c r="D281" s="123"/>
      <c r="F281" s="124"/>
      <c r="G281" s="121"/>
      <c r="H281" s="125"/>
      <c r="I281" s="126"/>
      <c r="J281" s="127"/>
      <c r="K281" s="127"/>
      <c r="L281" s="128"/>
    </row>
    <row r="282" spans="2:12" s="83" customFormat="1" x14ac:dyDescent="0.2">
      <c r="B282" s="121"/>
      <c r="C282" s="122"/>
      <c r="D282" s="123"/>
      <c r="F282" s="124"/>
      <c r="G282" s="121"/>
      <c r="H282" s="125"/>
      <c r="I282" s="126"/>
      <c r="J282" s="127"/>
      <c r="K282" s="127"/>
      <c r="L282" s="128"/>
    </row>
    <row r="283" spans="2:12" s="83" customFormat="1" x14ac:dyDescent="0.2">
      <c r="B283" s="121"/>
      <c r="C283" s="122"/>
      <c r="D283" s="123"/>
      <c r="F283" s="124"/>
      <c r="G283" s="121"/>
      <c r="H283" s="125"/>
      <c r="I283" s="126"/>
      <c r="J283" s="127"/>
      <c r="K283" s="127"/>
      <c r="L283" s="128"/>
    </row>
    <row r="284" spans="2:12" s="83" customFormat="1" x14ac:dyDescent="0.2">
      <c r="B284" s="121"/>
      <c r="C284" s="122"/>
      <c r="D284" s="123"/>
      <c r="F284" s="124"/>
      <c r="G284" s="121"/>
      <c r="H284" s="125"/>
      <c r="I284" s="126"/>
      <c r="J284" s="127"/>
      <c r="K284" s="127"/>
      <c r="L284" s="128"/>
    </row>
    <row r="285" spans="2:12" s="83" customFormat="1" x14ac:dyDescent="0.2">
      <c r="B285" s="121"/>
      <c r="C285" s="122"/>
      <c r="D285" s="123"/>
      <c r="F285" s="124"/>
      <c r="G285" s="121"/>
      <c r="H285" s="125"/>
      <c r="I285" s="126"/>
      <c r="J285" s="127"/>
      <c r="K285" s="127"/>
      <c r="L285" s="128"/>
    </row>
    <row r="286" spans="2:12" s="83" customFormat="1" x14ac:dyDescent="0.2">
      <c r="B286" s="121"/>
      <c r="C286" s="122"/>
      <c r="D286" s="123"/>
      <c r="F286" s="124"/>
      <c r="G286" s="121"/>
      <c r="H286" s="125"/>
      <c r="I286" s="126"/>
      <c r="J286" s="127"/>
      <c r="K286" s="127"/>
      <c r="L286" s="128"/>
    </row>
    <row r="287" spans="2:12" s="83" customFormat="1" x14ac:dyDescent="0.2">
      <c r="B287" s="121"/>
      <c r="C287" s="122"/>
      <c r="D287" s="123"/>
      <c r="F287" s="124"/>
      <c r="G287" s="121"/>
      <c r="H287" s="125"/>
      <c r="I287" s="126"/>
      <c r="J287" s="127"/>
      <c r="K287" s="127"/>
      <c r="L287" s="128"/>
    </row>
    <row r="288" spans="2:12" s="83" customFormat="1" x14ac:dyDescent="0.2">
      <c r="B288" s="121"/>
      <c r="C288" s="122"/>
      <c r="D288" s="123"/>
      <c r="F288" s="124"/>
      <c r="G288" s="121"/>
      <c r="H288" s="125"/>
      <c r="I288" s="126"/>
      <c r="J288" s="127"/>
      <c r="K288" s="127"/>
      <c r="L288" s="128"/>
    </row>
    <row r="289" spans="2:12" s="83" customFormat="1" x14ac:dyDescent="0.2">
      <c r="B289" s="121"/>
      <c r="C289" s="122"/>
      <c r="D289" s="123"/>
      <c r="F289" s="124"/>
      <c r="G289" s="121"/>
      <c r="H289" s="125"/>
      <c r="I289" s="126"/>
      <c r="J289" s="127"/>
      <c r="K289" s="127"/>
      <c r="L289" s="128"/>
    </row>
    <row r="290" spans="2:12" s="83" customFormat="1" x14ac:dyDescent="0.2">
      <c r="B290" s="121"/>
      <c r="C290" s="122"/>
      <c r="D290" s="123"/>
      <c r="F290" s="124"/>
      <c r="G290" s="121"/>
      <c r="H290" s="125"/>
      <c r="I290" s="126"/>
      <c r="J290" s="127"/>
      <c r="K290" s="127"/>
      <c r="L290" s="128"/>
    </row>
    <row r="291" spans="2:12" s="83" customFormat="1" x14ac:dyDescent="0.2">
      <c r="B291" s="121"/>
      <c r="C291" s="122"/>
      <c r="D291" s="123"/>
      <c r="F291" s="124"/>
      <c r="G291" s="121"/>
      <c r="H291" s="125"/>
      <c r="I291" s="126"/>
      <c r="J291" s="127"/>
      <c r="K291" s="127"/>
      <c r="L291" s="128"/>
    </row>
    <row r="292" spans="2:12" s="83" customFormat="1" x14ac:dyDescent="0.2">
      <c r="B292" s="121"/>
      <c r="C292" s="122"/>
      <c r="D292" s="123"/>
      <c r="F292" s="124"/>
      <c r="G292" s="121"/>
      <c r="H292" s="125"/>
      <c r="I292" s="126"/>
      <c r="J292" s="127"/>
      <c r="K292" s="127"/>
      <c r="L292" s="128"/>
    </row>
    <row r="293" spans="2:12" s="83" customFormat="1" x14ac:dyDescent="0.2">
      <c r="B293" s="121"/>
      <c r="C293" s="122"/>
      <c r="D293" s="123"/>
      <c r="F293" s="124"/>
      <c r="G293" s="121"/>
      <c r="H293" s="125"/>
      <c r="I293" s="126"/>
      <c r="J293" s="127"/>
      <c r="K293" s="127"/>
      <c r="L293" s="128"/>
    </row>
    <row r="294" spans="2:12" s="83" customFormat="1" x14ac:dyDescent="0.2">
      <c r="B294" s="121"/>
      <c r="C294" s="122"/>
      <c r="D294" s="123"/>
      <c r="F294" s="124"/>
      <c r="G294" s="121"/>
      <c r="H294" s="125"/>
      <c r="I294" s="126"/>
      <c r="J294" s="127"/>
      <c r="K294" s="127"/>
      <c r="L294" s="128"/>
    </row>
    <row r="295" spans="2:12" s="83" customFormat="1" x14ac:dyDescent="0.2">
      <c r="B295" s="121"/>
      <c r="C295" s="122"/>
      <c r="D295" s="123"/>
      <c r="F295" s="124"/>
      <c r="G295" s="121"/>
      <c r="H295" s="125"/>
      <c r="I295" s="126"/>
      <c r="J295" s="127"/>
      <c r="K295" s="127"/>
      <c r="L295" s="128"/>
    </row>
    <row r="296" spans="2:12" s="83" customFormat="1" x14ac:dyDescent="0.2">
      <c r="B296" s="121"/>
      <c r="C296" s="122"/>
      <c r="D296" s="123"/>
      <c r="F296" s="124"/>
      <c r="G296" s="121"/>
      <c r="H296" s="125"/>
      <c r="I296" s="126"/>
      <c r="J296" s="127"/>
      <c r="K296" s="127"/>
      <c r="L296" s="128"/>
    </row>
    <row r="297" spans="2:12" s="83" customFormat="1" x14ac:dyDescent="0.2">
      <c r="B297" s="121"/>
      <c r="C297" s="122"/>
      <c r="D297" s="123"/>
      <c r="F297" s="124"/>
      <c r="G297" s="121"/>
      <c r="H297" s="125"/>
      <c r="I297" s="126"/>
      <c r="J297" s="127"/>
      <c r="K297" s="127"/>
      <c r="L297" s="128"/>
    </row>
    <row r="298" spans="2:12" s="83" customFormat="1" x14ac:dyDescent="0.2">
      <c r="B298" s="121"/>
      <c r="C298" s="122"/>
      <c r="D298" s="123"/>
      <c r="F298" s="124"/>
      <c r="G298" s="121"/>
      <c r="H298" s="125"/>
      <c r="I298" s="126"/>
      <c r="J298" s="127"/>
      <c r="K298" s="127"/>
      <c r="L298" s="128"/>
    </row>
    <row r="299" spans="2:12" s="83" customFormat="1" x14ac:dyDescent="0.2">
      <c r="B299" s="121"/>
      <c r="C299" s="122"/>
      <c r="D299" s="123"/>
      <c r="F299" s="124"/>
      <c r="G299" s="121"/>
      <c r="H299" s="125"/>
      <c r="I299" s="126"/>
      <c r="J299" s="127"/>
      <c r="K299" s="127"/>
      <c r="L299" s="128"/>
    </row>
    <row r="300" spans="2:12" s="83" customFormat="1" x14ac:dyDescent="0.2">
      <c r="B300" s="121"/>
      <c r="C300" s="122"/>
      <c r="D300" s="123"/>
      <c r="F300" s="124"/>
      <c r="G300" s="121"/>
      <c r="H300" s="125"/>
      <c r="I300" s="126"/>
      <c r="J300" s="127"/>
      <c r="K300" s="127"/>
      <c r="L300" s="128"/>
    </row>
    <row r="301" spans="2:12" s="83" customFormat="1" x14ac:dyDescent="0.2">
      <c r="B301" s="121"/>
      <c r="C301" s="122"/>
      <c r="D301" s="123"/>
      <c r="F301" s="124"/>
      <c r="G301" s="121"/>
      <c r="H301" s="125"/>
      <c r="I301" s="126"/>
      <c r="J301" s="127"/>
      <c r="K301" s="127"/>
      <c r="L301" s="128"/>
    </row>
    <row r="302" spans="2:12" s="83" customFormat="1" x14ac:dyDescent="0.2">
      <c r="B302" s="121"/>
      <c r="C302" s="122"/>
      <c r="D302" s="123"/>
      <c r="F302" s="124"/>
      <c r="G302" s="121"/>
      <c r="H302" s="125"/>
      <c r="I302" s="126"/>
      <c r="J302" s="127"/>
      <c r="K302" s="127"/>
      <c r="L302" s="128"/>
    </row>
    <row r="303" spans="2:12" s="83" customFormat="1" x14ac:dyDescent="0.2">
      <c r="B303" s="121"/>
      <c r="C303" s="122"/>
      <c r="D303" s="123"/>
      <c r="F303" s="124"/>
      <c r="G303" s="121"/>
      <c r="H303" s="125"/>
      <c r="I303" s="126"/>
      <c r="J303" s="127"/>
      <c r="K303" s="127"/>
      <c r="L303" s="128"/>
    </row>
    <row r="304" spans="2:12" s="83" customFormat="1" x14ac:dyDescent="0.2">
      <c r="B304" s="121"/>
      <c r="C304" s="122"/>
      <c r="D304" s="123"/>
      <c r="F304" s="124"/>
      <c r="G304" s="121"/>
      <c r="H304" s="125"/>
      <c r="I304" s="126"/>
      <c r="J304" s="127"/>
      <c r="K304" s="127"/>
      <c r="L304" s="128"/>
    </row>
    <row r="305" spans="2:12" s="83" customFormat="1" x14ac:dyDescent="0.2">
      <c r="B305" s="121"/>
      <c r="C305" s="122"/>
      <c r="D305" s="123"/>
      <c r="F305" s="124"/>
      <c r="G305" s="121"/>
      <c r="H305" s="125"/>
      <c r="I305" s="126"/>
      <c r="J305" s="127"/>
      <c r="K305" s="127"/>
      <c r="L305" s="128"/>
    </row>
    <row r="306" spans="2:12" s="83" customFormat="1" x14ac:dyDescent="0.2">
      <c r="B306" s="121"/>
      <c r="C306" s="122"/>
      <c r="D306" s="123"/>
      <c r="F306" s="124"/>
      <c r="G306" s="121"/>
      <c r="H306" s="125"/>
      <c r="I306" s="126"/>
      <c r="J306" s="127"/>
      <c r="K306" s="127"/>
      <c r="L306" s="128"/>
    </row>
    <row r="307" spans="2:12" s="83" customFormat="1" x14ac:dyDescent="0.2">
      <c r="B307" s="121"/>
      <c r="C307" s="122"/>
      <c r="D307" s="123"/>
      <c r="F307" s="124"/>
      <c r="G307" s="121"/>
      <c r="H307" s="125"/>
      <c r="I307" s="126"/>
      <c r="J307" s="127"/>
      <c r="K307" s="127"/>
      <c r="L307" s="128"/>
    </row>
    <row r="308" spans="2:12" s="83" customFormat="1" x14ac:dyDescent="0.2">
      <c r="B308" s="121"/>
      <c r="C308" s="122"/>
      <c r="D308" s="123"/>
      <c r="F308" s="124"/>
      <c r="G308" s="121"/>
      <c r="H308" s="125"/>
      <c r="I308" s="126"/>
      <c r="J308" s="127"/>
      <c r="K308" s="127"/>
      <c r="L308" s="128"/>
    </row>
    <row r="309" spans="2:12" s="83" customFormat="1" x14ac:dyDescent="0.2">
      <c r="B309" s="121"/>
      <c r="C309" s="122"/>
      <c r="D309" s="123"/>
      <c r="F309" s="124"/>
      <c r="G309" s="121"/>
      <c r="H309" s="125"/>
      <c r="I309" s="126"/>
      <c r="J309" s="127"/>
      <c r="K309" s="127"/>
      <c r="L309" s="128"/>
    </row>
    <row r="310" spans="2:12" s="83" customFormat="1" x14ac:dyDescent="0.2">
      <c r="B310" s="121"/>
      <c r="C310" s="122"/>
      <c r="D310" s="123"/>
      <c r="F310" s="124"/>
      <c r="G310" s="121"/>
      <c r="H310" s="125"/>
      <c r="I310" s="126"/>
      <c r="J310" s="127"/>
      <c r="K310" s="127"/>
      <c r="L310" s="128"/>
    </row>
    <row r="311" spans="2:12" s="83" customFormat="1" x14ac:dyDescent="0.2">
      <c r="B311" s="121"/>
      <c r="C311" s="122"/>
      <c r="D311" s="123"/>
      <c r="F311" s="124"/>
      <c r="G311" s="121"/>
      <c r="H311" s="125"/>
      <c r="I311" s="126"/>
      <c r="J311" s="127"/>
      <c r="K311" s="127"/>
      <c r="L311" s="128"/>
    </row>
    <row r="312" spans="2:12" s="83" customFormat="1" x14ac:dyDescent="0.2">
      <c r="B312" s="121"/>
      <c r="C312" s="122"/>
      <c r="D312" s="123"/>
      <c r="F312" s="124"/>
      <c r="G312" s="121"/>
      <c r="H312" s="125"/>
      <c r="I312" s="126"/>
      <c r="J312" s="127"/>
      <c r="K312" s="127"/>
      <c r="L312" s="128"/>
    </row>
    <row r="313" spans="2:12" s="83" customFormat="1" x14ac:dyDescent="0.2">
      <c r="B313" s="121"/>
      <c r="C313" s="122"/>
      <c r="D313" s="123"/>
      <c r="F313" s="124"/>
      <c r="G313" s="121"/>
      <c r="H313" s="125"/>
      <c r="I313" s="126"/>
      <c r="J313" s="127"/>
      <c r="K313" s="127"/>
      <c r="L313" s="128"/>
    </row>
    <row r="314" spans="2:12" s="83" customFormat="1" x14ac:dyDescent="0.2">
      <c r="B314" s="121"/>
      <c r="C314" s="122"/>
      <c r="D314" s="123"/>
      <c r="F314" s="124"/>
      <c r="G314" s="121"/>
      <c r="H314" s="125"/>
      <c r="I314" s="126"/>
      <c r="J314" s="127"/>
      <c r="K314" s="127"/>
      <c r="L314" s="128"/>
    </row>
    <row r="315" spans="2:12" s="83" customFormat="1" x14ac:dyDescent="0.2">
      <c r="B315" s="121"/>
      <c r="C315" s="122"/>
      <c r="D315" s="123"/>
      <c r="F315" s="124"/>
      <c r="G315" s="121"/>
      <c r="H315" s="125"/>
      <c r="I315" s="126"/>
      <c r="J315" s="127"/>
      <c r="K315" s="127"/>
      <c r="L315" s="128"/>
    </row>
    <row r="316" spans="2:12" s="83" customFormat="1" x14ac:dyDescent="0.2">
      <c r="B316" s="121"/>
      <c r="C316" s="122"/>
      <c r="D316" s="123"/>
      <c r="F316" s="124"/>
      <c r="G316" s="121"/>
      <c r="H316" s="125"/>
      <c r="I316" s="126"/>
      <c r="J316" s="127"/>
      <c r="K316" s="127"/>
      <c r="L316" s="128"/>
    </row>
    <row r="317" spans="2:12" s="83" customFormat="1" x14ac:dyDescent="0.2">
      <c r="B317" s="121"/>
      <c r="C317" s="122"/>
      <c r="D317" s="123"/>
      <c r="F317" s="124"/>
      <c r="G317" s="121"/>
      <c r="H317" s="125"/>
      <c r="I317" s="126"/>
      <c r="J317" s="127"/>
      <c r="K317" s="127"/>
      <c r="L317" s="128"/>
    </row>
    <row r="318" spans="2:12" s="83" customFormat="1" x14ac:dyDescent="0.2">
      <c r="B318" s="121"/>
      <c r="C318" s="122"/>
      <c r="D318" s="123"/>
      <c r="F318" s="124"/>
      <c r="G318" s="121"/>
      <c r="H318" s="125"/>
      <c r="I318" s="126"/>
      <c r="J318" s="127"/>
      <c r="K318" s="127"/>
      <c r="L318" s="128"/>
    </row>
    <row r="319" spans="2:12" s="83" customFormat="1" x14ac:dyDescent="0.2">
      <c r="B319" s="121"/>
      <c r="C319" s="122"/>
      <c r="D319" s="123"/>
      <c r="F319" s="124"/>
      <c r="G319" s="121"/>
      <c r="H319" s="125"/>
      <c r="I319" s="126"/>
      <c r="J319" s="127"/>
      <c r="K319" s="127"/>
      <c r="L319" s="128"/>
    </row>
    <row r="320" spans="2:12" s="83" customFormat="1" x14ac:dyDescent="0.2">
      <c r="B320" s="121"/>
      <c r="C320" s="122"/>
      <c r="D320" s="123"/>
      <c r="F320" s="124"/>
      <c r="G320" s="121"/>
      <c r="H320" s="125"/>
      <c r="I320" s="126"/>
      <c r="J320" s="127"/>
      <c r="K320" s="127"/>
      <c r="L320" s="128"/>
    </row>
    <row r="321" spans="2:12" s="83" customFormat="1" x14ac:dyDescent="0.2">
      <c r="B321" s="121"/>
      <c r="C321" s="122"/>
      <c r="D321" s="123"/>
      <c r="F321" s="124"/>
      <c r="G321" s="121"/>
      <c r="H321" s="125"/>
      <c r="I321" s="126"/>
      <c r="J321" s="127"/>
      <c r="K321" s="127"/>
      <c r="L321" s="128"/>
    </row>
    <row r="322" spans="2:12" s="83" customFormat="1" x14ac:dyDescent="0.2">
      <c r="B322" s="121"/>
      <c r="C322" s="122"/>
      <c r="D322" s="123"/>
      <c r="F322" s="124"/>
      <c r="G322" s="121"/>
      <c r="H322" s="125"/>
      <c r="I322" s="126"/>
      <c r="J322" s="127"/>
      <c r="K322" s="127"/>
      <c r="L322" s="128"/>
    </row>
    <row r="323" spans="2:12" s="83" customFormat="1" x14ac:dyDescent="0.2">
      <c r="B323" s="121"/>
      <c r="C323" s="122"/>
      <c r="D323" s="123"/>
      <c r="F323" s="124"/>
      <c r="G323" s="121"/>
      <c r="H323" s="125"/>
      <c r="I323" s="126"/>
      <c r="J323" s="127"/>
      <c r="K323" s="127"/>
      <c r="L323" s="128"/>
    </row>
    <row r="324" spans="2:12" s="83" customFormat="1" x14ac:dyDescent="0.2">
      <c r="B324" s="121"/>
      <c r="C324" s="122"/>
      <c r="D324" s="123"/>
      <c r="F324" s="124"/>
      <c r="G324" s="121"/>
      <c r="H324" s="125"/>
      <c r="I324" s="126"/>
      <c r="J324" s="127"/>
      <c r="K324" s="127"/>
      <c r="L324" s="128"/>
    </row>
    <row r="325" spans="2:12" s="83" customFormat="1" x14ac:dyDescent="0.2">
      <c r="B325" s="121"/>
      <c r="C325" s="122"/>
      <c r="D325" s="123"/>
      <c r="F325" s="124"/>
      <c r="G325" s="121"/>
      <c r="H325" s="125"/>
      <c r="I325" s="126"/>
      <c r="J325" s="127"/>
      <c r="K325" s="127"/>
      <c r="L325" s="128"/>
    </row>
    <row r="326" spans="2:12" s="83" customFormat="1" x14ac:dyDescent="0.2">
      <c r="B326" s="121"/>
      <c r="C326" s="122"/>
      <c r="D326" s="123"/>
      <c r="F326" s="124"/>
      <c r="G326" s="121"/>
      <c r="H326" s="125"/>
      <c r="I326" s="126"/>
      <c r="J326" s="127"/>
      <c r="K326" s="127"/>
      <c r="L326" s="128"/>
    </row>
    <row r="327" spans="2:12" s="83" customFormat="1" x14ac:dyDescent="0.2">
      <c r="B327" s="121"/>
      <c r="C327" s="122"/>
      <c r="D327" s="123"/>
      <c r="F327" s="124"/>
      <c r="G327" s="121"/>
      <c r="H327" s="125"/>
      <c r="I327" s="126"/>
      <c r="J327" s="127"/>
      <c r="K327" s="127"/>
      <c r="L327" s="128"/>
    </row>
    <row r="328" spans="2:12" s="83" customFormat="1" x14ac:dyDescent="0.2">
      <c r="B328" s="121"/>
      <c r="C328" s="122"/>
      <c r="D328" s="123"/>
      <c r="F328" s="124"/>
      <c r="G328" s="121"/>
      <c r="H328" s="125"/>
      <c r="I328" s="126"/>
      <c r="J328" s="127"/>
      <c r="K328" s="127"/>
      <c r="L328" s="128"/>
    </row>
    <row r="329" spans="2:12" s="83" customFormat="1" x14ac:dyDescent="0.2">
      <c r="B329" s="121"/>
      <c r="C329" s="122"/>
      <c r="D329" s="123"/>
      <c r="F329" s="124"/>
      <c r="G329" s="121"/>
      <c r="H329" s="125"/>
      <c r="I329" s="126"/>
      <c r="J329" s="127"/>
      <c r="K329" s="127"/>
      <c r="L329" s="128"/>
    </row>
    <row r="330" spans="2:12" s="83" customFormat="1" x14ac:dyDescent="0.2">
      <c r="B330" s="121"/>
      <c r="C330" s="122"/>
      <c r="D330" s="123"/>
      <c r="F330" s="124"/>
      <c r="G330" s="121"/>
      <c r="H330" s="125"/>
      <c r="I330" s="126"/>
      <c r="J330" s="127"/>
      <c r="K330" s="127"/>
      <c r="L330" s="128"/>
    </row>
    <row r="331" spans="2:12" s="83" customFormat="1" x14ac:dyDescent="0.2">
      <c r="B331" s="121"/>
      <c r="C331" s="122"/>
      <c r="D331" s="123"/>
      <c r="F331" s="124"/>
      <c r="G331" s="121"/>
      <c r="H331" s="125"/>
      <c r="I331" s="126"/>
      <c r="J331" s="127"/>
      <c r="K331" s="127"/>
      <c r="L331" s="128"/>
    </row>
    <row r="332" spans="2:12" s="83" customFormat="1" x14ac:dyDescent="0.2">
      <c r="B332" s="121"/>
      <c r="C332" s="122"/>
      <c r="D332" s="123"/>
      <c r="F332" s="124"/>
      <c r="G332" s="121"/>
      <c r="H332" s="125"/>
      <c r="I332" s="126"/>
      <c r="J332" s="127"/>
      <c r="K332" s="127"/>
      <c r="L332" s="128"/>
    </row>
    <row r="333" spans="2:12" s="83" customFormat="1" x14ac:dyDescent="0.2">
      <c r="B333" s="121"/>
      <c r="C333" s="122"/>
      <c r="D333" s="123"/>
      <c r="F333" s="124"/>
      <c r="G333" s="121"/>
      <c r="H333" s="125"/>
      <c r="I333" s="126"/>
      <c r="J333" s="127"/>
      <c r="K333" s="127"/>
      <c r="L333" s="128"/>
    </row>
    <row r="334" spans="2:12" s="83" customFormat="1" x14ac:dyDescent="0.2">
      <c r="B334" s="121"/>
      <c r="C334" s="122"/>
      <c r="D334" s="123"/>
      <c r="F334" s="124"/>
      <c r="G334" s="121"/>
      <c r="H334" s="125"/>
      <c r="I334" s="126"/>
      <c r="J334" s="127"/>
      <c r="K334" s="127"/>
      <c r="L334" s="128"/>
    </row>
    <row r="335" spans="2:12" s="83" customFormat="1" x14ac:dyDescent="0.2">
      <c r="B335" s="121"/>
      <c r="C335" s="122"/>
      <c r="D335" s="123"/>
      <c r="F335" s="124"/>
      <c r="G335" s="121"/>
      <c r="H335" s="125"/>
      <c r="I335" s="126"/>
      <c r="J335" s="127"/>
      <c r="K335" s="127"/>
      <c r="L335" s="128"/>
    </row>
    <row r="336" spans="2:12" s="83" customFormat="1" x14ac:dyDescent="0.2">
      <c r="B336" s="121"/>
      <c r="C336" s="122"/>
      <c r="D336" s="123"/>
      <c r="F336" s="124"/>
      <c r="G336" s="121"/>
      <c r="H336" s="125"/>
      <c r="I336" s="126"/>
      <c r="J336" s="127"/>
      <c r="K336" s="127"/>
      <c r="L336" s="128"/>
    </row>
    <row r="337" spans="2:12" s="83" customFormat="1" x14ac:dyDescent="0.2">
      <c r="B337" s="121"/>
      <c r="C337" s="122"/>
      <c r="D337" s="123"/>
      <c r="F337" s="124"/>
      <c r="G337" s="121"/>
      <c r="H337" s="125"/>
      <c r="I337" s="126"/>
      <c r="J337" s="127"/>
      <c r="K337" s="127"/>
      <c r="L337" s="128"/>
    </row>
    <row r="338" spans="2:12" s="83" customFormat="1" x14ac:dyDescent="0.2">
      <c r="B338" s="121"/>
      <c r="C338" s="122"/>
      <c r="D338" s="123"/>
      <c r="F338" s="124"/>
      <c r="G338" s="121"/>
      <c r="H338" s="125"/>
      <c r="I338" s="126"/>
      <c r="J338" s="127"/>
      <c r="K338" s="127"/>
      <c r="L338" s="128"/>
    </row>
    <row r="339" spans="2:12" s="83" customFormat="1" x14ac:dyDescent="0.2">
      <c r="B339" s="121"/>
      <c r="C339" s="122"/>
      <c r="D339" s="123"/>
      <c r="F339" s="124"/>
      <c r="G339" s="121"/>
      <c r="H339" s="125"/>
      <c r="I339" s="126"/>
      <c r="J339" s="127"/>
      <c r="K339" s="127"/>
      <c r="L339" s="128"/>
    </row>
    <row r="340" spans="2:12" s="83" customFormat="1" x14ac:dyDescent="0.2">
      <c r="B340" s="121"/>
      <c r="C340" s="122"/>
      <c r="D340" s="123"/>
      <c r="F340" s="124"/>
      <c r="G340" s="121"/>
      <c r="H340" s="125"/>
      <c r="I340" s="126"/>
      <c r="J340" s="127"/>
      <c r="K340" s="127"/>
      <c r="L340" s="128"/>
    </row>
    <row r="341" spans="2:12" s="83" customFormat="1" x14ac:dyDescent="0.2">
      <c r="B341" s="121"/>
      <c r="C341" s="122"/>
      <c r="D341" s="123"/>
      <c r="F341" s="124"/>
      <c r="G341" s="121"/>
      <c r="H341" s="125"/>
      <c r="I341" s="126"/>
      <c r="J341" s="127"/>
      <c r="K341" s="127"/>
      <c r="L341" s="128"/>
    </row>
    <row r="342" spans="2:12" s="83" customFormat="1" x14ac:dyDescent="0.2">
      <c r="B342" s="121"/>
      <c r="C342" s="122"/>
      <c r="D342" s="123"/>
      <c r="F342" s="124"/>
      <c r="G342" s="121"/>
      <c r="H342" s="125"/>
      <c r="I342" s="126"/>
      <c r="J342" s="127"/>
      <c r="K342" s="127"/>
      <c r="L342" s="128"/>
    </row>
    <row r="343" spans="2:12" s="83" customFormat="1" x14ac:dyDescent="0.2">
      <c r="B343" s="121"/>
      <c r="C343" s="122"/>
      <c r="D343" s="123"/>
      <c r="F343" s="124"/>
      <c r="G343" s="121"/>
      <c r="H343" s="125"/>
      <c r="I343" s="126"/>
      <c r="J343" s="127"/>
      <c r="K343" s="127"/>
      <c r="L343" s="128"/>
    </row>
    <row r="344" spans="2:12" s="83" customFormat="1" x14ac:dyDescent="0.2">
      <c r="B344" s="121"/>
      <c r="C344" s="122"/>
      <c r="D344" s="123"/>
      <c r="F344" s="124"/>
      <c r="G344" s="121"/>
      <c r="H344" s="125"/>
      <c r="I344" s="126"/>
      <c r="J344" s="127"/>
      <c r="K344" s="127"/>
      <c r="L344" s="128"/>
    </row>
    <row r="345" spans="2:12" s="83" customFormat="1" x14ac:dyDescent="0.2">
      <c r="B345" s="121"/>
      <c r="C345" s="122"/>
      <c r="D345" s="123"/>
      <c r="F345" s="124"/>
      <c r="G345" s="121"/>
      <c r="H345" s="125"/>
      <c r="I345" s="126"/>
      <c r="J345" s="127"/>
      <c r="K345" s="127"/>
      <c r="L345" s="128"/>
    </row>
    <row r="346" spans="2:12" s="83" customFormat="1" x14ac:dyDescent="0.2">
      <c r="B346" s="121"/>
      <c r="C346" s="122"/>
      <c r="D346" s="123"/>
      <c r="F346" s="124"/>
      <c r="G346" s="121"/>
      <c r="H346" s="125"/>
      <c r="I346" s="126"/>
      <c r="J346" s="127"/>
      <c r="K346" s="127"/>
      <c r="L346" s="128"/>
    </row>
    <row r="347" spans="2:12" s="83" customFormat="1" x14ac:dyDescent="0.2">
      <c r="B347" s="121"/>
      <c r="C347" s="122"/>
      <c r="D347" s="123"/>
      <c r="F347" s="124"/>
      <c r="G347" s="121"/>
      <c r="H347" s="125"/>
      <c r="I347" s="126"/>
      <c r="J347" s="127"/>
      <c r="K347" s="127"/>
      <c r="L347" s="128"/>
    </row>
    <row r="348" spans="2:12" s="83" customFormat="1" x14ac:dyDescent="0.2">
      <c r="B348" s="121"/>
      <c r="C348" s="122"/>
      <c r="D348" s="123"/>
      <c r="F348" s="124"/>
      <c r="G348" s="121"/>
      <c r="H348" s="125"/>
      <c r="I348" s="126"/>
      <c r="J348" s="127"/>
      <c r="K348" s="127"/>
      <c r="L348" s="128"/>
    </row>
    <row r="349" spans="2:12" s="83" customFormat="1" x14ac:dyDescent="0.2">
      <c r="B349" s="121"/>
      <c r="C349" s="122"/>
      <c r="D349" s="123"/>
      <c r="F349" s="124"/>
      <c r="G349" s="121"/>
      <c r="H349" s="125"/>
      <c r="I349" s="126"/>
      <c r="J349" s="127"/>
      <c r="K349" s="127"/>
      <c r="L349" s="128"/>
    </row>
    <row r="350" spans="2:12" s="83" customFormat="1" x14ac:dyDescent="0.2">
      <c r="B350" s="121"/>
      <c r="C350" s="122"/>
      <c r="D350" s="123"/>
      <c r="F350" s="124"/>
      <c r="G350" s="121"/>
      <c r="H350" s="125"/>
      <c r="I350" s="126"/>
      <c r="J350" s="127"/>
      <c r="K350" s="127"/>
      <c r="L350" s="128"/>
    </row>
    <row r="351" spans="2:12" s="83" customFormat="1" x14ac:dyDescent="0.2">
      <c r="B351" s="121"/>
      <c r="C351" s="122"/>
      <c r="D351" s="123"/>
      <c r="F351" s="124"/>
      <c r="G351" s="121"/>
      <c r="H351" s="125"/>
      <c r="I351" s="126"/>
      <c r="J351" s="127"/>
      <c r="K351" s="127"/>
      <c r="L351" s="128"/>
    </row>
    <row r="352" spans="2:12" s="83" customFormat="1" x14ac:dyDescent="0.2">
      <c r="B352" s="121"/>
      <c r="C352" s="122"/>
      <c r="D352" s="123"/>
      <c r="F352" s="124"/>
      <c r="G352" s="121"/>
      <c r="H352" s="125"/>
      <c r="I352" s="126"/>
      <c r="J352" s="127"/>
      <c r="K352" s="127"/>
      <c r="L352" s="128"/>
    </row>
    <row r="353" spans="2:12" s="83" customFormat="1" x14ac:dyDescent="0.2">
      <c r="B353" s="121"/>
      <c r="C353" s="122"/>
      <c r="D353" s="123"/>
      <c r="F353" s="124"/>
      <c r="G353" s="121"/>
      <c r="H353" s="125"/>
      <c r="I353" s="126"/>
      <c r="J353" s="127"/>
      <c r="K353" s="127"/>
      <c r="L353" s="128"/>
    </row>
    <row r="354" spans="2:12" s="83" customFormat="1" x14ac:dyDescent="0.2">
      <c r="B354" s="121"/>
      <c r="C354" s="122"/>
      <c r="D354" s="123"/>
      <c r="F354" s="124"/>
      <c r="G354" s="121"/>
      <c r="H354" s="125"/>
      <c r="I354" s="126"/>
      <c r="J354" s="127"/>
      <c r="K354" s="127"/>
      <c r="L354" s="128"/>
    </row>
    <row r="355" spans="2:12" s="83" customFormat="1" x14ac:dyDescent="0.2">
      <c r="B355" s="121"/>
      <c r="C355" s="122"/>
      <c r="D355" s="123"/>
      <c r="F355" s="124"/>
      <c r="G355" s="121"/>
      <c r="H355" s="125"/>
      <c r="I355" s="126"/>
      <c r="J355" s="127"/>
      <c r="K355" s="127"/>
      <c r="L355" s="128"/>
    </row>
    <row r="356" spans="2:12" s="83" customFormat="1" x14ac:dyDescent="0.2">
      <c r="B356" s="121"/>
      <c r="C356" s="122"/>
      <c r="D356" s="123"/>
      <c r="F356" s="124"/>
      <c r="G356" s="121"/>
      <c r="H356" s="125"/>
      <c r="I356" s="126"/>
      <c r="J356" s="127"/>
      <c r="K356" s="127"/>
      <c r="L356" s="128"/>
    </row>
    <row r="357" spans="2:12" s="83" customFormat="1" x14ac:dyDescent="0.2">
      <c r="B357" s="121"/>
      <c r="C357" s="122"/>
      <c r="D357" s="123"/>
      <c r="F357" s="124"/>
      <c r="G357" s="121"/>
      <c r="H357" s="125"/>
      <c r="I357" s="126"/>
      <c r="J357" s="127"/>
      <c r="K357" s="127"/>
      <c r="L357" s="128"/>
    </row>
    <row r="358" spans="2:12" s="83" customFormat="1" x14ac:dyDescent="0.2">
      <c r="B358" s="121"/>
      <c r="C358" s="122"/>
      <c r="D358" s="123"/>
      <c r="F358" s="124"/>
      <c r="G358" s="121"/>
      <c r="H358" s="125"/>
      <c r="I358" s="126"/>
      <c r="J358" s="127"/>
      <c r="K358" s="127"/>
      <c r="L358" s="128"/>
    </row>
    <row r="359" spans="2:12" s="83" customFormat="1" x14ac:dyDescent="0.2">
      <c r="B359" s="121"/>
      <c r="C359" s="122"/>
      <c r="D359" s="123"/>
      <c r="F359" s="124"/>
      <c r="G359" s="121"/>
      <c r="H359" s="125"/>
      <c r="I359" s="126"/>
      <c r="J359" s="127"/>
      <c r="K359" s="127"/>
      <c r="L359" s="128"/>
    </row>
    <row r="360" spans="2:12" s="83" customFormat="1" x14ac:dyDescent="0.2">
      <c r="B360" s="121"/>
      <c r="C360" s="122"/>
      <c r="D360" s="123"/>
      <c r="F360" s="124"/>
      <c r="G360" s="121"/>
      <c r="H360" s="125"/>
      <c r="I360" s="126"/>
      <c r="J360" s="127"/>
      <c r="K360" s="127"/>
      <c r="L360" s="128"/>
    </row>
    <row r="361" spans="2:12" s="83" customFormat="1" x14ac:dyDescent="0.2">
      <c r="B361" s="121"/>
      <c r="C361" s="122"/>
      <c r="D361" s="123"/>
      <c r="F361" s="124"/>
      <c r="G361" s="121"/>
      <c r="H361" s="125"/>
      <c r="I361" s="126"/>
      <c r="J361" s="127"/>
      <c r="K361" s="127"/>
      <c r="L361" s="128"/>
    </row>
    <row r="362" spans="2:12" s="83" customFormat="1" x14ac:dyDescent="0.2">
      <c r="B362" s="121"/>
      <c r="C362" s="122"/>
      <c r="D362" s="123"/>
      <c r="F362" s="124"/>
      <c r="G362" s="121"/>
      <c r="H362" s="125"/>
      <c r="I362" s="126"/>
      <c r="J362" s="127"/>
      <c r="K362" s="127"/>
      <c r="L362" s="128"/>
    </row>
    <row r="363" spans="2:12" s="83" customFormat="1" x14ac:dyDescent="0.2">
      <c r="B363" s="121"/>
      <c r="C363" s="122"/>
      <c r="D363" s="123"/>
      <c r="F363" s="124"/>
      <c r="G363" s="121"/>
      <c r="H363" s="125"/>
      <c r="I363" s="126"/>
      <c r="J363" s="127"/>
      <c r="K363" s="127"/>
      <c r="L363" s="128"/>
    </row>
    <row r="364" spans="2:12" s="83" customFormat="1" x14ac:dyDescent="0.2">
      <c r="B364" s="121"/>
      <c r="C364" s="122"/>
      <c r="D364" s="123"/>
      <c r="F364" s="124"/>
      <c r="G364" s="121"/>
      <c r="H364" s="125"/>
      <c r="I364" s="126"/>
      <c r="J364" s="127"/>
      <c r="K364" s="127"/>
      <c r="L364" s="128"/>
    </row>
    <row r="365" spans="2:12" s="83" customFormat="1" x14ac:dyDescent="0.2">
      <c r="B365" s="121"/>
      <c r="C365" s="122"/>
      <c r="D365" s="123"/>
      <c r="F365" s="124"/>
      <c r="G365" s="121"/>
      <c r="H365" s="125"/>
      <c r="I365" s="126"/>
      <c r="J365" s="127"/>
      <c r="K365" s="127"/>
      <c r="L365" s="128"/>
    </row>
    <row r="366" spans="2:12" s="83" customFormat="1" x14ac:dyDescent="0.2">
      <c r="B366" s="121"/>
      <c r="C366" s="122"/>
      <c r="D366" s="123"/>
      <c r="F366" s="124"/>
      <c r="G366" s="121"/>
      <c r="H366" s="125"/>
      <c r="I366" s="126"/>
      <c r="J366" s="127"/>
      <c r="K366" s="127"/>
      <c r="L366" s="128"/>
    </row>
    <row r="367" spans="2:12" s="83" customFormat="1" x14ac:dyDescent="0.2">
      <c r="B367" s="121"/>
      <c r="C367" s="122"/>
      <c r="D367" s="123"/>
      <c r="F367" s="124"/>
      <c r="G367" s="121"/>
      <c r="H367" s="125"/>
      <c r="I367" s="126"/>
      <c r="J367" s="127"/>
      <c r="K367" s="127"/>
      <c r="L367" s="128"/>
    </row>
    <row r="368" spans="2:12" s="83" customFormat="1" x14ac:dyDescent="0.2">
      <c r="B368" s="121"/>
      <c r="C368" s="122"/>
      <c r="D368" s="123"/>
      <c r="F368" s="124"/>
      <c r="G368" s="121"/>
      <c r="H368" s="125"/>
      <c r="I368" s="126"/>
      <c r="J368" s="127"/>
      <c r="K368" s="127"/>
      <c r="L368" s="128"/>
    </row>
    <row r="369" spans="2:12" s="83" customFormat="1" x14ac:dyDescent="0.2">
      <c r="B369" s="121"/>
      <c r="C369" s="122"/>
      <c r="D369" s="123"/>
      <c r="F369" s="124"/>
      <c r="G369" s="121"/>
      <c r="H369" s="125"/>
      <c r="I369" s="126"/>
      <c r="J369" s="127"/>
      <c r="K369" s="127"/>
      <c r="L369" s="128"/>
    </row>
    <row r="370" spans="2:12" s="83" customFormat="1" x14ac:dyDescent="0.2">
      <c r="B370" s="121"/>
      <c r="C370" s="122"/>
      <c r="D370" s="123"/>
      <c r="F370" s="124"/>
      <c r="G370" s="121"/>
      <c r="H370" s="125"/>
      <c r="I370" s="126"/>
      <c r="J370" s="127"/>
      <c r="K370" s="127"/>
      <c r="L370" s="128"/>
    </row>
    <row r="371" spans="2:12" s="83" customFormat="1" x14ac:dyDescent="0.2">
      <c r="B371" s="121"/>
      <c r="C371" s="122"/>
      <c r="D371" s="123"/>
      <c r="F371" s="124"/>
      <c r="G371" s="121"/>
      <c r="H371" s="125"/>
      <c r="I371" s="126"/>
      <c r="J371" s="127"/>
      <c r="K371" s="127"/>
      <c r="L371" s="128"/>
    </row>
    <row r="372" spans="2:12" s="83" customFormat="1" x14ac:dyDescent="0.2">
      <c r="B372" s="121"/>
      <c r="C372" s="122"/>
      <c r="D372" s="123"/>
      <c r="F372" s="124"/>
      <c r="G372" s="121"/>
      <c r="H372" s="125"/>
      <c r="I372" s="126"/>
      <c r="J372" s="127"/>
      <c r="K372" s="127"/>
      <c r="L372" s="128"/>
    </row>
    <row r="373" spans="2:12" s="83" customFormat="1" x14ac:dyDescent="0.2">
      <c r="B373" s="121"/>
      <c r="C373" s="122"/>
      <c r="D373" s="123"/>
      <c r="F373" s="124"/>
      <c r="G373" s="121"/>
      <c r="H373" s="125"/>
      <c r="I373" s="126"/>
      <c r="J373" s="127"/>
      <c r="K373" s="127"/>
      <c r="L373" s="128"/>
    </row>
    <row r="374" spans="2:12" s="83" customFormat="1" x14ac:dyDescent="0.2">
      <c r="B374" s="121"/>
      <c r="C374" s="122"/>
      <c r="D374" s="123"/>
      <c r="F374" s="124"/>
      <c r="G374" s="121"/>
      <c r="H374" s="125"/>
      <c r="I374" s="126"/>
      <c r="J374" s="127"/>
      <c r="K374" s="127"/>
      <c r="L374" s="128"/>
    </row>
    <row r="375" spans="2:12" s="83" customFormat="1" x14ac:dyDescent="0.2">
      <c r="B375" s="121"/>
      <c r="C375" s="122"/>
      <c r="D375" s="123"/>
      <c r="F375" s="124"/>
      <c r="G375" s="121"/>
      <c r="H375" s="125"/>
      <c r="I375" s="126"/>
      <c r="J375" s="127"/>
      <c r="K375" s="127"/>
      <c r="L375" s="128"/>
    </row>
    <row r="376" spans="2:12" s="83" customFormat="1" x14ac:dyDescent="0.2">
      <c r="B376" s="121"/>
      <c r="C376" s="122"/>
      <c r="D376" s="123"/>
      <c r="F376" s="124"/>
      <c r="G376" s="121"/>
      <c r="H376" s="125"/>
      <c r="I376" s="126"/>
      <c r="J376" s="127"/>
      <c r="K376" s="127"/>
      <c r="L376" s="128"/>
    </row>
    <row r="377" spans="2:12" s="83" customFormat="1" x14ac:dyDescent="0.2">
      <c r="B377" s="121"/>
      <c r="C377" s="122"/>
      <c r="D377" s="123"/>
      <c r="F377" s="124"/>
      <c r="G377" s="121"/>
      <c r="H377" s="125"/>
      <c r="I377" s="126"/>
      <c r="J377" s="127"/>
      <c r="K377" s="127"/>
      <c r="L377" s="128"/>
    </row>
    <row r="378" spans="2:12" s="83" customFormat="1" x14ac:dyDescent="0.2">
      <c r="B378" s="121"/>
      <c r="C378" s="122"/>
      <c r="D378" s="123"/>
      <c r="F378" s="124"/>
      <c r="G378" s="121"/>
      <c r="H378" s="125"/>
      <c r="I378" s="126"/>
      <c r="J378" s="127"/>
      <c r="K378" s="127"/>
      <c r="L378" s="128"/>
    </row>
    <row r="379" spans="2:12" s="83" customFormat="1" x14ac:dyDescent="0.2">
      <c r="B379" s="121"/>
      <c r="C379" s="122"/>
      <c r="D379" s="123"/>
      <c r="F379" s="124"/>
      <c r="G379" s="121"/>
      <c r="H379" s="125"/>
      <c r="I379" s="126"/>
      <c r="J379" s="127"/>
      <c r="K379" s="127"/>
      <c r="L379" s="128"/>
    </row>
    <row r="380" spans="2:12" s="83" customFormat="1" x14ac:dyDescent="0.2">
      <c r="B380" s="121"/>
      <c r="C380" s="122"/>
      <c r="D380" s="123"/>
      <c r="F380" s="124"/>
      <c r="G380" s="121"/>
      <c r="H380" s="125"/>
      <c r="I380" s="126"/>
      <c r="J380" s="127"/>
      <c r="K380" s="127"/>
      <c r="L380" s="128"/>
    </row>
    <row r="381" spans="2:12" s="83" customFormat="1" x14ac:dyDescent="0.2">
      <c r="B381" s="121"/>
      <c r="C381" s="122"/>
      <c r="D381" s="123"/>
      <c r="F381" s="124"/>
      <c r="G381" s="121"/>
      <c r="H381" s="125"/>
      <c r="I381" s="126"/>
      <c r="J381" s="127"/>
      <c r="K381" s="127"/>
      <c r="L381" s="128"/>
    </row>
    <row r="382" spans="2:12" s="83" customFormat="1" x14ac:dyDescent="0.2">
      <c r="B382" s="121"/>
      <c r="C382" s="122"/>
      <c r="D382" s="123"/>
      <c r="F382" s="124"/>
      <c r="G382" s="121"/>
      <c r="H382" s="125"/>
      <c r="I382" s="126"/>
      <c r="J382" s="127"/>
      <c r="K382" s="127"/>
      <c r="L382" s="128"/>
    </row>
    <row r="383" spans="2:12" s="83" customFormat="1" x14ac:dyDescent="0.2">
      <c r="B383" s="121"/>
      <c r="C383" s="122"/>
      <c r="D383" s="123"/>
      <c r="F383" s="124"/>
      <c r="G383" s="121"/>
      <c r="H383" s="125"/>
      <c r="I383" s="126"/>
      <c r="J383" s="127"/>
      <c r="K383" s="127"/>
      <c r="L383" s="128"/>
    </row>
    <row r="384" spans="2:12" s="83" customFormat="1" x14ac:dyDescent="0.2">
      <c r="B384" s="121"/>
      <c r="C384" s="122"/>
      <c r="D384" s="123"/>
      <c r="F384" s="124"/>
      <c r="G384" s="121"/>
      <c r="H384" s="125"/>
      <c r="I384" s="126"/>
      <c r="J384" s="127"/>
      <c r="K384" s="127"/>
      <c r="L384" s="128"/>
    </row>
    <row r="385" spans="2:12" s="83" customFormat="1" x14ac:dyDescent="0.2">
      <c r="B385" s="121"/>
      <c r="C385" s="122"/>
      <c r="D385" s="123"/>
      <c r="F385" s="124"/>
      <c r="G385" s="121"/>
      <c r="H385" s="125"/>
      <c r="I385" s="126"/>
      <c r="J385" s="127"/>
      <c r="K385" s="127"/>
      <c r="L385" s="128"/>
    </row>
    <row r="386" spans="2:12" s="83" customFormat="1" x14ac:dyDescent="0.2">
      <c r="B386" s="121"/>
      <c r="C386" s="122"/>
      <c r="D386" s="123"/>
      <c r="F386" s="124"/>
      <c r="G386" s="121"/>
      <c r="H386" s="125"/>
      <c r="I386" s="126"/>
      <c r="J386" s="127"/>
      <c r="K386" s="127"/>
      <c r="L386" s="128"/>
    </row>
    <row r="387" spans="2:12" s="83" customFormat="1" x14ac:dyDescent="0.2">
      <c r="B387" s="121"/>
      <c r="C387" s="122"/>
      <c r="D387" s="123"/>
      <c r="F387" s="124"/>
      <c r="G387" s="121"/>
      <c r="H387" s="125"/>
      <c r="I387" s="126"/>
      <c r="J387" s="127"/>
      <c r="K387" s="127"/>
      <c r="L387" s="128"/>
    </row>
    <row r="388" spans="2:12" s="83" customFormat="1" x14ac:dyDescent="0.2">
      <c r="B388" s="121"/>
      <c r="C388" s="122"/>
      <c r="D388" s="123"/>
      <c r="F388" s="124"/>
      <c r="G388" s="121"/>
      <c r="H388" s="125"/>
      <c r="I388" s="126"/>
      <c r="J388" s="127"/>
      <c r="K388" s="127"/>
      <c r="L388" s="128"/>
    </row>
    <row r="389" spans="2:12" s="83" customFormat="1" x14ac:dyDescent="0.2">
      <c r="B389" s="121"/>
      <c r="C389" s="122"/>
      <c r="D389" s="123"/>
      <c r="F389" s="124"/>
      <c r="G389" s="121"/>
      <c r="H389" s="125"/>
      <c r="I389" s="126"/>
      <c r="J389" s="127"/>
      <c r="K389" s="127"/>
      <c r="L389" s="128"/>
    </row>
    <row r="390" spans="2:12" s="83" customFormat="1" x14ac:dyDescent="0.2">
      <c r="B390" s="121"/>
      <c r="C390" s="122"/>
      <c r="D390" s="123"/>
      <c r="F390" s="124"/>
      <c r="G390" s="121"/>
      <c r="H390" s="125"/>
      <c r="I390" s="126"/>
      <c r="J390" s="127"/>
      <c r="K390" s="127"/>
      <c r="L390" s="128"/>
    </row>
    <row r="391" spans="2:12" s="83" customFormat="1" x14ac:dyDescent="0.2">
      <c r="B391" s="121"/>
      <c r="C391" s="122"/>
      <c r="D391" s="123"/>
      <c r="F391" s="124"/>
      <c r="G391" s="121"/>
      <c r="H391" s="125"/>
      <c r="I391" s="126"/>
      <c r="J391" s="127"/>
      <c r="K391" s="127"/>
      <c r="L391" s="128"/>
    </row>
    <row r="392" spans="2:12" s="83" customFormat="1" x14ac:dyDescent="0.2">
      <c r="B392" s="121"/>
      <c r="C392" s="122"/>
      <c r="D392" s="123"/>
      <c r="F392" s="124"/>
      <c r="G392" s="121"/>
      <c r="H392" s="125"/>
      <c r="I392" s="126"/>
      <c r="J392" s="127"/>
      <c r="K392" s="127"/>
      <c r="L392" s="128"/>
    </row>
    <row r="393" spans="2:12" s="83" customFormat="1" x14ac:dyDescent="0.2">
      <c r="B393" s="121"/>
      <c r="C393" s="122"/>
      <c r="D393" s="123"/>
      <c r="F393" s="124"/>
      <c r="G393" s="121"/>
      <c r="H393" s="125"/>
      <c r="I393" s="126"/>
      <c r="J393" s="127"/>
      <c r="K393" s="127"/>
      <c r="L393" s="128"/>
    </row>
    <row r="394" spans="2:12" s="83" customFormat="1" x14ac:dyDescent="0.2">
      <c r="B394" s="121"/>
      <c r="C394" s="122"/>
      <c r="D394" s="123"/>
      <c r="F394" s="124"/>
      <c r="G394" s="121"/>
      <c r="H394" s="125"/>
      <c r="I394" s="126"/>
      <c r="J394" s="127"/>
      <c r="K394" s="127"/>
      <c r="L394" s="128"/>
    </row>
    <row r="395" spans="2:12" s="83" customFormat="1" x14ac:dyDescent="0.2">
      <c r="B395" s="121"/>
      <c r="C395" s="122"/>
      <c r="D395" s="123"/>
      <c r="F395" s="124"/>
      <c r="G395" s="121"/>
      <c r="H395" s="125"/>
      <c r="I395" s="126"/>
      <c r="J395" s="127"/>
      <c r="K395" s="127"/>
      <c r="L395" s="128"/>
    </row>
    <row r="396" spans="2:12" s="83" customFormat="1" x14ac:dyDescent="0.2">
      <c r="B396" s="121"/>
      <c r="C396" s="122"/>
      <c r="D396" s="123"/>
      <c r="F396" s="124"/>
      <c r="G396" s="121"/>
      <c r="H396" s="125"/>
      <c r="I396" s="126"/>
      <c r="J396" s="127"/>
      <c r="K396" s="127"/>
      <c r="L396" s="128"/>
    </row>
    <row r="397" spans="2:12" s="83" customFormat="1" x14ac:dyDescent="0.2">
      <c r="B397" s="121"/>
      <c r="C397" s="122"/>
      <c r="D397" s="123"/>
      <c r="F397" s="124"/>
      <c r="G397" s="121"/>
      <c r="H397" s="125"/>
      <c r="I397" s="126"/>
      <c r="J397" s="127"/>
      <c r="K397" s="127"/>
      <c r="L397" s="128"/>
    </row>
    <row r="398" spans="2:12" s="83" customFormat="1" x14ac:dyDescent="0.2">
      <c r="B398" s="121"/>
      <c r="C398" s="122"/>
      <c r="D398" s="123"/>
      <c r="F398" s="124"/>
      <c r="G398" s="121"/>
      <c r="H398" s="125"/>
      <c r="I398" s="126"/>
      <c r="J398" s="127"/>
      <c r="K398" s="127"/>
      <c r="L398" s="128"/>
    </row>
    <row r="399" spans="2:12" s="83" customFormat="1" x14ac:dyDescent="0.2">
      <c r="B399" s="121"/>
      <c r="C399" s="122"/>
      <c r="D399" s="123"/>
      <c r="F399" s="124"/>
      <c r="G399" s="121"/>
      <c r="H399" s="125"/>
      <c r="I399" s="126"/>
      <c r="J399" s="127"/>
      <c r="K399" s="127"/>
      <c r="L399" s="128"/>
    </row>
    <row r="400" spans="2:12" s="83" customFormat="1" x14ac:dyDescent="0.2">
      <c r="B400" s="121"/>
      <c r="C400" s="122"/>
      <c r="D400" s="123"/>
      <c r="F400" s="124"/>
      <c r="G400" s="121"/>
      <c r="H400" s="125"/>
      <c r="I400" s="126"/>
      <c r="J400" s="127"/>
      <c r="K400" s="127"/>
      <c r="L400" s="128"/>
    </row>
    <row r="401" spans="2:12" s="83" customFormat="1" x14ac:dyDescent="0.2">
      <c r="B401" s="121"/>
      <c r="C401" s="122"/>
      <c r="D401" s="123"/>
      <c r="F401" s="124"/>
      <c r="G401" s="121"/>
      <c r="H401" s="125"/>
      <c r="I401" s="126"/>
      <c r="J401" s="127"/>
      <c r="K401" s="127"/>
      <c r="L401" s="128"/>
    </row>
    <row r="402" spans="2:12" s="83" customFormat="1" x14ac:dyDescent="0.2">
      <c r="B402" s="121"/>
      <c r="C402" s="122"/>
      <c r="D402" s="123"/>
      <c r="F402" s="124"/>
      <c r="G402" s="121"/>
      <c r="H402" s="125"/>
      <c r="I402" s="126"/>
      <c r="J402" s="127"/>
      <c r="K402" s="127"/>
      <c r="L402" s="128"/>
    </row>
    <row r="403" spans="2:12" s="83" customFormat="1" x14ac:dyDescent="0.2">
      <c r="B403" s="121"/>
      <c r="C403" s="122"/>
      <c r="D403" s="123"/>
      <c r="F403" s="124"/>
      <c r="G403" s="121"/>
      <c r="H403" s="125"/>
      <c r="I403" s="126"/>
      <c r="J403" s="127"/>
      <c r="K403" s="127"/>
      <c r="L403" s="128"/>
    </row>
    <row r="404" spans="2:12" s="83" customFormat="1" x14ac:dyDescent="0.2">
      <c r="B404" s="121"/>
      <c r="C404" s="122"/>
      <c r="D404" s="123"/>
      <c r="F404" s="124"/>
      <c r="G404" s="121"/>
      <c r="H404" s="125"/>
      <c r="I404" s="126"/>
      <c r="J404" s="127"/>
      <c r="K404" s="127"/>
      <c r="L404" s="128"/>
    </row>
    <row r="405" spans="2:12" s="83" customFormat="1" x14ac:dyDescent="0.2">
      <c r="B405" s="121"/>
      <c r="C405" s="122"/>
      <c r="D405" s="123"/>
      <c r="F405" s="124"/>
      <c r="G405" s="121"/>
      <c r="H405" s="125"/>
      <c r="I405" s="126"/>
      <c r="J405" s="127"/>
      <c r="K405" s="127"/>
      <c r="L405" s="128"/>
    </row>
    <row r="406" spans="2:12" s="83" customFormat="1" x14ac:dyDescent="0.2">
      <c r="B406" s="121"/>
      <c r="C406" s="122"/>
      <c r="D406" s="123"/>
      <c r="F406" s="124"/>
      <c r="G406" s="121"/>
      <c r="H406" s="125"/>
      <c r="I406" s="126"/>
      <c r="J406" s="127"/>
      <c r="K406" s="127"/>
      <c r="L406" s="128"/>
    </row>
    <row r="407" spans="2:12" s="83" customFormat="1" x14ac:dyDescent="0.2">
      <c r="B407" s="121"/>
      <c r="C407" s="122"/>
      <c r="D407" s="123"/>
      <c r="F407" s="124"/>
      <c r="G407" s="121"/>
      <c r="H407" s="125"/>
      <c r="I407" s="126"/>
      <c r="J407" s="127"/>
      <c r="K407" s="127"/>
      <c r="L407" s="128"/>
    </row>
    <row r="408" spans="2:12" s="83" customFormat="1" x14ac:dyDescent="0.2">
      <c r="B408" s="121"/>
      <c r="C408" s="122"/>
      <c r="D408" s="123"/>
      <c r="F408" s="124"/>
      <c r="G408" s="121"/>
      <c r="H408" s="125"/>
      <c r="I408" s="126"/>
      <c r="J408" s="127"/>
      <c r="K408" s="127"/>
      <c r="L408" s="128"/>
    </row>
    <row r="409" spans="2:12" s="83" customFormat="1" x14ac:dyDescent="0.2">
      <c r="B409" s="121"/>
      <c r="C409" s="122"/>
      <c r="D409" s="123"/>
      <c r="F409" s="124"/>
      <c r="G409" s="121"/>
      <c r="H409" s="125"/>
      <c r="I409" s="126"/>
      <c r="J409" s="127"/>
      <c r="K409" s="127"/>
      <c r="L409" s="128"/>
    </row>
    <row r="410" spans="2:12" s="83" customFormat="1" x14ac:dyDescent="0.2">
      <c r="B410" s="121"/>
      <c r="C410" s="122"/>
      <c r="D410" s="123"/>
      <c r="F410" s="124"/>
      <c r="G410" s="121"/>
      <c r="H410" s="125"/>
      <c r="I410" s="126"/>
      <c r="J410" s="127"/>
      <c r="K410" s="127"/>
      <c r="L410" s="128"/>
    </row>
    <row r="411" spans="2:12" s="83" customFormat="1" x14ac:dyDescent="0.2">
      <c r="B411" s="121"/>
      <c r="C411" s="122"/>
      <c r="D411" s="123"/>
      <c r="F411" s="124"/>
      <c r="G411" s="121"/>
      <c r="H411" s="125"/>
      <c r="I411" s="126"/>
      <c r="J411" s="127"/>
      <c r="K411" s="127"/>
      <c r="L411" s="128"/>
    </row>
    <row r="412" spans="2:12" s="83" customFormat="1" x14ac:dyDescent="0.2">
      <c r="B412" s="121"/>
      <c r="C412" s="122"/>
      <c r="D412" s="123"/>
      <c r="F412" s="124"/>
      <c r="G412" s="121"/>
      <c r="H412" s="125"/>
      <c r="I412" s="126"/>
      <c r="J412" s="127"/>
      <c r="K412" s="127"/>
      <c r="L412" s="128"/>
    </row>
    <row r="413" spans="2:12" s="83" customFormat="1" x14ac:dyDescent="0.2">
      <c r="B413" s="121"/>
      <c r="C413" s="122"/>
      <c r="D413" s="123"/>
      <c r="F413" s="124"/>
      <c r="G413" s="121"/>
      <c r="H413" s="125"/>
      <c r="I413" s="126"/>
      <c r="J413" s="127"/>
      <c r="K413" s="127"/>
      <c r="L413" s="128"/>
    </row>
    <row r="414" spans="2:12" s="83" customFormat="1" x14ac:dyDescent="0.2">
      <c r="B414" s="121"/>
      <c r="C414" s="122"/>
      <c r="D414" s="123"/>
      <c r="F414" s="124"/>
      <c r="G414" s="121"/>
      <c r="H414" s="125"/>
      <c r="I414" s="126"/>
      <c r="J414" s="127"/>
      <c r="K414" s="127"/>
      <c r="L414" s="128"/>
    </row>
    <row r="415" spans="2:12" s="83" customFormat="1" x14ac:dyDescent="0.2">
      <c r="B415" s="121"/>
      <c r="C415" s="122"/>
      <c r="D415" s="123"/>
      <c r="F415" s="124"/>
      <c r="G415" s="121"/>
      <c r="H415" s="125"/>
      <c r="I415" s="126"/>
      <c r="J415" s="127"/>
      <c r="K415" s="127"/>
      <c r="L415" s="128"/>
    </row>
    <row r="416" spans="2:12" s="83" customFormat="1" x14ac:dyDescent="0.2">
      <c r="B416" s="121"/>
      <c r="C416" s="122"/>
      <c r="D416" s="123"/>
      <c r="F416" s="124"/>
      <c r="G416" s="121"/>
      <c r="H416" s="125"/>
      <c r="I416" s="126"/>
      <c r="J416" s="127"/>
      <c r="K416" s="127"/>
      <c r="L416" s="128"/>
    </row>
    <row r="417" spans="2:12" s="83" customFormat="1" x14ac:dyDescent="0.2">
      <c r="B417" s="121"/>
      <c r="C417" s="122"/>
      <c r="D417" s="123"/>
      <c r="F417" s="124"/>
      <c r="G417" s="121"/>
      <c r="H417" s="125"/>
      <c r="I417" s="126"/>
      <c r="J417" s="127"/>
      <c r="K417" s="127"/>
      <c r="L417" s="128"/>
    </row>
    <row r="418" spans="2:12" s="83" customFormat="1" x14ac:dyDescent="0.2">
      <c r="B418" s="121"/>
      <c r="C418" s="122"/>
      <c r="D418" s="123"/>
      <c r="F418" s="124"/>
      <c r="G418" s="121"/>
      <c r="H418" s="125"/>
      <c r="I418" s="126"/>
      <c r="J418" s="127"/>
      <c r="K418" s="127"/>
      <c r="L418" s="128"/>
    </row>
    <row r="419" spans="2:12" s="83" customFormat="1" x14ac:dyDescent="0.2">
      <c r="B419" s="121"/>
      <c r="C419" s="122"/>
      <c r="D419" s="123"/>
      <c r="F419" s="124"/>
      <c r="G419" s="121"/>
      <c r="H419" s="125"/>
      <c r="I419" s="126"/>
      <c r="J419" s="127"/>
      <c r="K419" s="127"/>
      <c r="L419" s="128"/>
    </row>
    <row r="420" spans="2:12" s="83" customFormat="1" x14ac:dyDescent="0.2">
      <c r="B420" s="121"/>
      <c r="C420" s="122"/>
      <c r="D420" s="123"/>
      <c r="F420" s="124"/>
      <c r="G420" s="121"/>
      <c r="H420" s="125"/>
      <c r="I420" s="126"/>
      <c r="J420" s="127"/>
      <c r="K420" s="127"/>
      <c r="L420" s="128"/>
    </row>
    <row r="421" spans="2:12" s="83" customFormat="1" x14ac:dyDescent="0.2">
      <c r="B421" s="121"/>
      <c r="C421" s="122"/>
      <c r="D421" s="123"/>
      <c r="F421" s="124"/>
      <c r="G421" s="121"/>
      <c r="H421" s="125"/>
      <c r="I421" s="126"/>
      <c r="J421" s="127"/>
      <c r="K421" s="127"/>
      <c r="L421" s="128"/>
    </row>
    <row r="422" spans="2:12" s="83" customFormat="1" x14ac:dyDescent="0.2">
      <c r="B422" s="121"/>
      <c r="C422" s="122"/>
      <c r="D422" s="123"/>
      <c r="F422" s="124"/>
      <c r="G422" s="121"/>
      <c r="H422" s="125"/>
      <c r="I422" s="126"/>
      <c r="J422" s="127"/>
      <c r="K422" s="127"/>
      <c r="L422" s="128"/>
    </row>
    <row r="423" spans="2:12" s="83" customFormat="1" x14ac:dyDescent="0.2">
      <c r="B423" s="121"/>
      <c r="C423" s="122"/>
      <c r="D423" s="123"/>
      <c r="F423" s="124"/>
      <c r="G423" s="121"/>
      <c r="H423" s="125"/>
      <c r="I423" s="126"/>
      <c r="J423" s="127"/>
      <c r="K423" s="127"/>
      <c r="L423" s="128"/>
    </row>
    <row r="424" spans="2:12" s="83" customFormat="1" x14ac:dyDescent="0.2">
      <c r="B424" s="121"/>
      <c r="C424" s="122"/>
      <c r="D424" s="123"/>
      <c r="F424" s="124"/>
      <c r="G424" s="121"/>
      <c r="H424" s="125"/>
      <c r="I424" s="126"/>
      <c r="J424" s="127"/>
      <c r="K424" s="127"/>
      <c r="L424" s="128"/>
    </row>
    <row r="425" spans="2:12" s="83" customFormat="1" x14ac:dyDescent="0.2">
      <c r="B425" s="121"/>
      <c r="C425" s="122"/>
      <c r="D425" s="123"/>
      <c r="F425" s="124"/>
      <c r="G425" s="121"/>
      <c r="H425" s="125"/>
      <c r="I425" s="126"/>
      <c r="J425" s="127"/>
      <c r="K425" s="127"/>
      <c r="L425" s="128"/>
    </row>
    <row r="426" spans="2:12" s="83" customFormat="1" x14ac:dyDescent="0.2">
      <c r="B426" s="121"/>
      <c r="C426" s="122"/>
      <c r="D426" s="123"/>
      <c r="F426" s="124"/>
      <c r="G426" s="121"/>
      <c r="H426" s="125"/>
      <c r="I426" s="126"/>
      <c r="J426" s="127"/>
      <c r="K426" s="127"/>
      <c r="L426" s="128"/>
    </row>
    <row r="427" spans="2:12" s="83" customFormat="1" x14ac:dyDescent="0.2">
      <c r="B427" s="121"/>
      <c r="C427" s="122"/>
      <c r="D427" s="123"/>
      <c r="F427" s="124"/>
      <c r="G427" s="121"/>
      <c r="H427" s="125"/>
      <c r="I427" s="126"/>
      <c r="J427" s="127"/>
      <c r="K427" s="127"/>
      <c r="L427" s="128"/>
    </row>
    <row r="428" spans="2:12" s="83" customFormat="1" x14ac:dyDescent="0.2">
      <c r="B428" s="121"/>
      <c r="C428" s="122"/>
      <c r="D428" s="123"/>
      <c r="F428" s="124"/>
      <c r="G428" s="121"/>
      <c r="H428" s="125"/>
      <c r="I428" s="126"/>
      <c r="J428" s="127"/>
      <c r="K428" s="127"/>
      <c r="L428" s="128"/>
    </row>
    <row r="429" spans="2:12" s="83" customFormat="1" x14ac:dyDescent="0.2">
      <c r="B429" s="121"/>
      <c r="C429" s="122"/>
      <c r="D429" s="123"/>
      <c r="F429" s="124"/>
      <c r="G429" s="121"/>
      <c r="H429" s="125"/>
      <c r="I429" s="126"/>
      <c r="J429" s="127"/>
      <c r="K429" s="127"/>
      <c r="L429" s="128"/>
    </row>
    <row r="430" spans="2:12" s="83" customFormat="1" x14ac:dyDescent="0.2">
      <c r="B430" s="121"/>
      <c r="C430" s="122"/>
      <c r="D430" s="123"/>
      <c r="F430" s="124"/>
      <c r="G430" s="121"/>
      <c r="H430" s="125"/>
      <c r="I430" s="126"/>
      <c r="J430" s="127"/>
      <c r="K430" s="127"/>
      <c r="L430" s="128"/>
    </row>
    <row r="431" spans="2:12" s="83" customFormat="1" x14ac:dyDescent="0.2">
      <c r="B431" s="121"/>
      <c r="C431" s="122"/>
      <c r="D431" s="123"/>
      <c r="F431" s="124"/>
      <c r="G431" s="121"/>
      <c r="H431" s="125"/>
      <c r="I431" s="126"/>
      <c r="J431" s="127"/>
      <c r="K431" s="127"/>
      <c r="L431" s="128"/>
    </row>
    <row r="432" spans="2:12" s="83" customFormat="1" x14ac:dyDescent="0.2">
      <c r="B432" s="121"/>
      <c r="C432" s="122"/>
      <c r="D432" s="123"/>
      <c r="F432" s="124"/>
      <c r="G432" s="121"/>
      <c r="H432" s="125"/>
      <c r="I432" s="126"/>
      <c r="J432" s="127"/>
      <c r="K432" s="127"/>
      <c r="L432" s="128"/>
    </row>
    <row r="433" spans="2:12" s="83" customFormat="1" x14ac:dyDescent="0.2">
      <c r="B433" s="121"/>
      <c r="C433" s="122"/>
      <c r="D433" s="123"/>
      <c r="F433" s="124"/>
      <c r="G433" s="121"/>
      <c r="H433" s="125"/>
      <c r="I433" s="126"/>
      <c r="J433" s="127"/>
      <c r="K433" s="127"/>
      <c r="L433" s="128"/>
    </row>
    <row r="434" spans="2:12" s="83" customFormat="1" x14ac:dyDescent="0.2">
      <c r="B434" s="121"/>
      <c r="C434" s="122"/>
      <c r="D434" s="123"/>
      <c r="F434" s="124"/>
      <c r="G434" s="121"/>
      <c r="H434" s="125"/>
      <c r="I434" s="126"/>
      <c r="J434" s="127"/>
      <c r="K434" s="127"/>
      <c r="L434" s="128"/>
    </row>
    <row r="435" spans="2:12" s="83" customFormat="1" x14ac:dyDescent="0.2">
      <c r="B435" s="121"/>
      <c r="C435" s="122"/>
      <c r="D435" s="123"/>
      <c r="F435" s="124"/>
      <c r="G435" s="121"/>
      <c r="H435" s="125"/>
      <c r="I435" s="126"/>
      <c r="J435" s="127"/>
      <c r="K435" s="127"/>
      <c r="L435" s="128"/>
    </row>
    <row r="436" spans="2:12" s="83" customFormat="1" x14ac:dyDescent="0.2">
      <c r="B436" s="121"/>
      <c r="C436" s="122"/>
      <c r="D436" s="123"/>
      <c r="F436" s="124"/>
      <c r="G436" s="121"/>
      <c r="H436" s="125"/>
      <c r="I436" s="126"/>
      <c r="J436" s="127"/>
      <c r="K436" s="127"/>
      <c r="L436" s="128"/>
    </row>
    <row r="437" spans="2:12" s="83" customFormat="1" x14ac:dyDescent="0.2">
      <c r="B437" s="121"/>
      <c r="C437" s="122"/>
      <c r="D437" s="123"/>
      <c r="F437" s="124"/>
      <c r="G437" s="121"/>
      <c r="H437" s="125"/>
      <c r="I437" s="126"/>
      <c r="J437" s="127"/>
      <c r="K437" s="127"/>
      <c r="L437" s="128"/>
    </row>
    <row r="438" spans="2:12" s="83" customFormat="1" x14ac:dyDescent="0.2">
      <c r="B438" s="121"/>
      <c r="C438" s="122"/>
      <c r="D438" s="123"/>
      <c r="F438" s="124"/>
      <c r="G438" s="121"/>
      <c r="H438" s="125"/>
      <c r="I438" s="126"/>
      <c r="J438" s="127"/>
      <c r="K438" s="127"/>
      <c r="L438" s="128"/>
    </row>
    <row r="439" spans="2:12" s="83" customFormat="1" x14ac:dyDescent="0.2">
      <c r="B439" s="121"/>
      <c r="C439" s="122"/>
      <c r="D439" s="123"/>
      <c r="F439" s="124"/>
      <c r="G439" s="121"/>
      <c r="H439" s="125"/>
      <c r="I439" s="126"/>
      <c r="J439" s="127"/>
      <c r="K439" s="127"/>
      <c r="L439" s="128"/>
    </row>
    <row r="440" spans="2:12" s="83" customFormat="1" x14ac:dyDescent="0.2">
      <c r="B440" s="121"/>
      <c r="C440" s="122"/>
      <c r="D440" s="123"/>
      <c r="F440" s="124"/>
      <c r="G440" s="121"/>
      <c r="H440" s="125"/>
      <c r="I440" s="126"/>
      <c r="J440" s="127"/>
      <c r="K440" s="127"/>
      <c r="L440" s="128"/>
    </row>
    <row r="441" spans="2:12" s="83" customFormat="1" x14ac:dyDescent="0.2">
      <c r="B441" s="121"/>
      <c r="C441" s="122"/>
      <c r="D441" s="123"/>
      <c r="F441" s="124"/>
      <c r="G441" s="121"/>
      <c r="H441" s="125"/>
      <c r="I441" s="126"/>
      <c r="J441" s="127"/>
      <c r="K441" s="127"/>
      <c r="L441" s="128"/>
    </row>
    <row r="442" spans="2:12" s="83" customFormat="1" x14ac:dyDescent="0.2">
      <c r="B442" s="121"/>
      <c r="C442" s="122"/>
      <c r="D442" s="123"/>
      <c r="F442" s="124"/>
      <c r="G442" s="121"/>
      <c r="H442" s="125"/>
      <c r="I442" s="126"/>
      <c r="J442" s="127"/>
      <c r="K442" s="127"/>
      <c r="L442" s="128"/>
    </row>
    <row r="443" spans="2:12" s="83" customFormat="1" x14ac:dyDescent="0.2">
      <c r="B443" s="121"/>
      <c r="C443" s="122"/>
      <c r="D443" s="123"/>
      <c r="F443" s="124"/>
      <c r="G443" s="121"/>
      <c r="H443" s="125"/>
      <c r="I443" s="126"/>
      <c r="J443" s="127"/>
      <c r="K443" s="127"/>
      <c r="L443" s="128"/>
    </row>
    <row r="444" spans="2:12" s="83" customFormat="1" x14ac:dyDescent="0.2">
      <c r="B444" s="121"/>
      <c r="C444" s="122"/>
      <c r="D444" s="123"/>
      <c r="F444" s="124"/>
      <c r="G444" s="121"/>
      <c r="H444" s="125"/>
      <c r="I444" s="126"/>
      <c r="J444" s="127"/>
      <c r="K444" s="127"/>
      <c r="L444" s="128"/>
    </row>
    <row r="445" spans="2:12" s="83" customFormat="1" x14ac:dyDescent="0.2">
      <c r="B445" s="121"/>
      <c r="C445" s="122"/>
      <c r="D445" s="123"/>
      <c r="F445" s="124"/>
      <c r="G445" s="121"/>
      <c r="H445" s="125"/>
      <c r="I445" s="126"/>
      <c r="J445" s="127"/>
      <c r="K445" s="127"/>
      <c r="L445" s="128"/>
    </row>
    <row r="446" spans="2:12" s="83" customFormat="1" x14ac:dyDescent="0.2">
      <c r="B446" s="121"/>
      <c r="C446" s="122"/>
      <c r="D446" s="123"/>
      <c r="F446" s="124"/>
      <c r="G446" s="121"/>
      <c r="H446" s="125"/>
      <c r="I446" s="126"/>
      <c r="J446" s="127"/>
      <c r="K446" s="127"/>
      <c r="L446" s="128"/>
    </row>
    <row r="447" spans="2:12" s="83" customFormat="1" x14ac:dyDescent="0.2">
      <c r="B447" s="121"/>
      <c r="C447" s="122"/>
      <c r="D447" s="123"/>
      <c r="F447" s="124"/>
      <c r="G447" s="121"/>
      <c r="H447" s="125"/>
      <c r="I447" s="126"/>
      <c r="J447" s="127"/>
      <c r="K447" s="127"/>
      <c r="L447" s="128"/>
    </row>
    <row r="448" spans="2:12" s="83" customFormat="1" x14ac:dyDescent="0.2">
      <c r="B448" s="121"/>
      <c r="C448" s="122"/>
      <c r="D448" s="123"/>
      <c r="F448" s="124"/>
      <c r="G448" s="121"/>
      <c r="H448" s="125"/>
      <c r="I448" s="126"/>
      <c r="J448" s="127"/>
      <c r="K448" s="127"/>
      <c r="L448" s="128"/>
    </row>
    <row r="449" spans="2:12" s="83" customFormat="1" x14ac:dyDescent="0.2">
      <c r="B449" s="121"/>
      <c r="C449" s="122"/>
      <c r="D449" s="123"/>
      <c r="F449" s="124"/>
      <c r="G449" s="121"/>
      <c r="H449" s="125"/>
      <c r="I449" s="126"/>
      <c r="J449" s="127"/>
      <c r="K449" s="127"/>
      <c r="L449" s="128"/>
    </row>
    <row r="450" spans="2:12" s="83" customFormat="1" x14ac:dyDescent="0.2">
      <c r="B450" s="121"/>
      <c r="C450" s="122"/>
      <c r="D450" s="123"/>
      <c r="F450" s="124"/>
      <c r="G450" s="121"/>
      <c r="H450" s="125"/>
      <c r="I450" s="126"/>
      <c r="J450" s="127"/>
      <c r="K450" s="127"/>
      <c r="L450" s="128"/>
    </row>
    <row r="451" spans="2:12" s="83" customFormat="1" x14ac:dyDescent="0.2">
      <c r="B451" s="121"/>
      <c r="C451" s="122"/>
      <c r="D451" s="123"/>
      <c r="F451" s="124"/>
      <c r="G451" s="121"/>
      <c r="H451" s="125"/>
      <c r="I451" s="126"/>
      <c r="J451" s="127"/>
      <c r="K451" s="127"/>
      <c r="L451" s="128"/>
    </row>
    <row r="452" spans="2:12" s="83" customFormat="1" x14ac:dyDescent="0.2">
      <c r="B452" s="121"/>
      <c r="C452" s="122"/>
      <c r="D452" s="123"/>
      <c r="F452" s="124"/>
      <c r="G452" s="121"/>
      <c r="H452" s="125"/>
      <c r="I452" s="126"/>
      <c r="J452" s="127"/>
      <c r="K452" s="127"/>
      <c r="L452" s="128"/>
    </row>
    <row r="453" spans="2:12" s="83" customFormat="1" x14ac:dyDescent="0.2">
      <c r="B453" s="121"/>
      <c r="C453" s="122"/>
      <c r="D453" s="123"/>
      <c r="F453" s="124"/>
      <c r="G453" s="121"/>
      <c r="H453" s="125"/>
      <c r="I453" s="126"/>
      <c r="J453" s="127"/>
      <c r="K453" s="127"/>
      <c r="L453" s="128"/>
    </row>
    <row r="454" spans="2:12" s="83" customFormat="1" x14ac:dyDescent="0.2">
      <c r="B454" s="121"/>
      <c r="C454" s="122"/>
      <c r="D454" s="123"/>
      <c r="F454" s="124"/>
      <c r="G454" s="121"/>
      <c r="H454" s="125"/>
      <c r="I454" s="126"/>
      <c r="J454" s="127"/>
      <c r="K454" s="127"/>
      <c r="L454" s="128"/>
    </row>
    <row r="455" spans="2:12" s="83" customFormat="1" x14ac:dyDescent="0.2">
      <c r="B455" s="121"/>
      <c r="C455" s="122"/>
      <c r="D455" s="123"/>
      <c r="F455" s="124"/>
      <c r="G455" s="121"/>
      <c r="H455" s="125"/>
      <c r="I455" s="126"/>
      <c r="J455" s="127"/>
      <c r="K455" s="127"/>
      <c r="L455" s="128"/>
    </row>
    <row r="456" spans="2:12" s="83" customFormat="1" x14ac:dyDescent="0.2">
      <c r="B456" s="121"/>
      <c r="C456" s="122"/>
      <c r="D456" s="123"/>
      <c r="F456" s="124"/>
      <c r="G456" s="121"/>
      <c r="H456" s="125"/>
      <c r="I456" s="126"/>
      <c r="J456" s="127"/>
      <c r="K456" s="127"/>
      <c r="L456" s="128"/>
    </row>
    <row r="457" spans="2:12" s="83" customFormat="1" x14ac:dyDescent="0.2">
      <c r="B457" s="121"/>
      <c r="C457" s="122"/>
      <c r="D457" s="123"/>
      <c r="F457" s="124"/>
      <c r="G457" s="121"/>
      <c r="H457" s="125"/>
      <c r="I457" s="126"/>
      <c r="J457" s="127"/>
      <c r="K457" s="127"/>
      <c r="L457" s="128"/>
    </row>
    <row r="458" spans="2:12" s="83" customFormat="1" x14ac:dyDescent="0.2">
      <c r="B458" s="121"/>
      <c r="C458" s="122"/>
      <c r="D458" s="123"/>
      <c r="F458" s="124"/>
      <c r="G458" s="121"/>
      <c r="H458" s="125"/>
      <c r="I458" s="126"/>
      <c r="J458" s="127"/>
      <c r="K458" s="127"/>
      <c r="L458" s="128"/>
    </row>
    <row r="459" spans="2:12" s="83" customFormat="1" x14ac:dyDescent="0.2">
      <c r="B459" s="121"/>
      <c r="C459" s="122"/>
      <c r="D459" s="123"/>
      <c r="F459" s="124"/>
      <c r="G459" s="121"/>
      <c r="H459" s="125"/>
      <c r="I459" s="126"/>
      <c r="J459" s="127"/>
      <c r="K459" s="127"/>
      <c r="L459" s="128"/>
    </row>
    <row r="460" spans="2:12" s="83" customFormat="1" x14ac:dyDescent="0.2">
      <c r="B460" s="121"/>
      <c r="C460" s="122"/>
      <c r="D460" s="123"/>
      <c r="F460" s="124"/>
      <c r="G460" s="121"/>
      <c r="H460" s="125"/>
      <c r="I460" s="126"/>
      <c r="J460" s="127"/>
      <c r="K460" s="127"/>
      <c r="L460" s="128"/>
    </row>
    <row r="461" spans="2:12" s="83" customFormat="1" x14ac:dyDescent="0.2">
      <c r="B461" s="121"/>
      <c r="C461" s="122"/>
      <c r="D461" s="123"/>
      <c r="F461" s="124"/>
      <c r="G461" s="121"/>
      <c r="H461" s="125"/>
      <c r="I461" s="126"/>
      <c r="J461" s="127"/>
      <c r="K461" s="127"/>
      <c r="L461" s="128"/>
    </row>
    <row r="462" spans="2:12" s="83" customFormat="1" x14ac:dyDescent="0.2">
      <c r="B462" s="121"/>
      <c r="C462" s="122"/>
      <c r="D462" s="123"/>
      <c r="F462" s="124"/>
      <c r="G462" s="121"/>
      <c r="H462" s="125"/>
      <c r="I462" s="126"/>
      <c r="J462" s="127"/>
      <c r="K462" s="127"/>
      <c r="L462" s="128"/>
    </row>
    <row r="463" spans="2:12" s="83" customFormat="1" x14ac:dyDescent="0.2">
      <c r="B463" s="121"/>
      <c r="C463" s="122"/>
      <c r="D463" s="123"/>
      <c r="F463" s="124"/>
      <c r="G463" s="121"/>
      <c r="H463" s="125"/>
      <c r="I463" s="126"/>
      <c r="J463" s="127"/>
      <c r="K463" s="127"/>
      <c r="L463" s="128"/>
    </row>
    <row r="464" spans="2:12" s="83" customFormat="1" x14ac:dyDescent="0.2">
      <c r="B464" s="121"/>
      <c r="C464" s="122"/>
      <c r="D464" s="123"/>
      <c r="F464" s="124"/>
      <c r="G464" s="121"/>
      <c r="H464" s="125"/>
      <c r="I464" s="126"/>
      <c r="J464" s="127"/>
      <c r="K464" s="127"/>
      <c r="L464" s="128"/>
    </row>
    <row r="465" spans="2:12" s="83" customFormat="1" x14ac:dyDescent="0.2">
      <c r="B465" s="121"/>
      <c r="C465" s="122"/>
      <c r="D465" s="123"/>
      <c r="F465" s="124"/>
      <c r="G465" s="121"/>
      <c r="H465" s="125"/>
      <c r="I465" s="126"/>
      <c r="J465" s="127"/>
      <c r="K465" s="127"/>
      <c r="L465" s="128"/>
    </row>
    <row r="466" spans="2:12" s="83" customFormat="1" x14ac:dyDescent="0.2">
      <c r="B466" s="121"/>
      <c r="C466" s="122"/>
      <c r="D466" s="123"/>
      <c r="F466" s="124"/>
      <c r="G466" s="121"/>
      <c r="H466" s="125"/>
      <c r="I466" s="126"/>
      <c r="J466" s="127"/>
      <c r="K466" s="127"/>
      <c r="L466" s="128"/>
    </row>
    <row r="467" spans="2:12" s="83" customFormat="1" x14ac:dyDescent="0.2">
      <c r="B467" s="121"/>
      <c r="C467" s="122"/>
      <c r="D467" s="123"/>
      <c r="F467" s="124"/>
      <c r="G467" s="121"/>
      <c r="H467" s="125"/>
      <c r="I467" s="126"/>
      <c r="J467" s="127"/>
      <c r="K467" s="127"/>
      <c r="L467" s="128"/>
    </row>
    <row r="468" spans="2:12" s="83" customFormat="1" x14ac:dyDescent="0.2">
      <c r="B468" s="121"/>
      <c r="C468" s="122"/>
      <c r="D468" s="123"/>
      <c r="F468" s="124"/>
      <c r="G468" s="121"/>
      <c r="H468" s="125"/>
      <c r="I468" s="126"/>
      <c r="J468" s="127"/>
      <c r="K468" s="127"/>
      <c r="L468" s="128"/>
    </row>
    <row r="469" spans="2:12" s="83" customFormat="1" x14ac:dyDescent="0.2">
      <c r="B469" s="121"/>
      <c r="C469" s="122"/>
      <c r="D469" s="123"/>
      <c r="F469" s="124"/>
      <c r="G469" s="121"/>
      <c r="H469" s="125"/>
      <c r="I469" s="126"/>
      <c r="J469" s="127"/>
      <c r="K469" s="127"/>
      <c r="L469" s="128"/>
    </row>
    <row r="470" spans="2:12" s="83" customFormat="1" x14ac:dyDescent="0.2">
      <c r="B470" s="121"/>
      <c r="C470" s="122"/>
      <c r="D470" s="123"/>
      <c r="F470" s="124"/>
      <c r="G470" s="121"/>
      <c r="H470" s="125"/>
      <c r="I470" s="126"/>
      <c r="J470" s="127"/>
      <c r="K470" s="127"/>
      <c r="L470" s="128"/>
    </row>
    <row r="471" spans="2:12" s="83" customFormat="1" x14ac:dyDescent="0.2">
      <c r="B471" s="121"/>
      <c r="C471" s="122"/>
      <c r="D471" s="123"/>
      <c r="F471" s="124"/>
      <c r="G471" s="121"/>
      <c r="H471" s="125"/>
      <c r="I471" s="126"/>
      <c r="J471" s="127"/>
      <c r="K471" s="127"/>
      <c r="L471" s="128"/>
    </row>
    <row r="472" spans="2:12" s="83" customFormat="1" x14ac:dyDescent="0.2">
      <c r="B472" s="121"/>
      <c r="C472" s="122"/>
      <c r="D472" s="123"/>
      <c r="F472" s="124"/>
      <c r="G472" s="121"/>
      <c r="H472" s="125"/>
      <c r="I472" s="126"/>
      <c r="J472" s="127"/>
      <c r="K472" s="127"/>
      <c r="L472" s="128"/>
    </row>
    <row r="473" spans="2:12" s="83" customFormat="1" x14ac:dyDescent="0.2">
      <c r="B473" s="121"/>
      <c r="C473" s="122"/>
      <c r="D473" s="123"/>
      <c r="F473" s="124"/>
      <c r="G473" s="121"/>
      <c r="H473" s="125"/>
      <c r="I473" s="126"/>
      <c r="J473" s="127"/>
      <c r="K473" s="127"/>
      <c r="L473" s="128"/>
    </row>
    <row r="474" spans="2:12" s="83" customFormat="1" x14ac:dyDescent="0.2">
      <c r="B474" s="121"/>
      <c r="C474" s="122"/>
      <c r="D474" s="123"/>
      <c r="F474" s="124"/>
      <c r="G474" s="121"/>
      <c r="H474" s="125"/>
      <c r="I474" s="126"/>
      <c r="J474" s="127"/>
      <c r="K474" s="127"/>
      <c r="L474" s="128"/>
    </row>
    <row r="475" spans="2:12" s="83" customFormat="1" x14ac:dyDescent="0.2">
      <c r="B475" s="121"/>
      <c r="C475" s="122"/>
      <c r="D475" s="123"/>
      <c r="F475" s="124"/>
      <c r="G475" s="121"/>
      <c r="H475" s="125"/>
      <c r="I475" s="126"/>
      <c r="J475" s="127"/>
      <c r="K475" s="127"/>
      <c r="L475" s="128"/>
    </row>
    <row r="476" spans="2:12" s="83" customFormat="1" x14ac:dyDescent="0.2">
      <c r="B476" s="121"/>
      <c r="C476" s="122"/>
      <c r="D476" s="123"/>
      <c r="F476" s="124"/>
      <c r="G476" s="121"/>
      <c r="H476" s="125"/>
      <c r="I476" s="126"/>
      <c r="J476" s="127"/>
      <c r="K476" s="127"/>
      <c r="L476" s="128"/>
    </row>
    <row r="477" spans="2:12" s="83" customFormat="1" x14ac:dyDescent="0.2">
      <c r="B477" s="121"/>
      <c r="C477" s="122"/>
      <c r="D477" s="123"/>
      <c r="F477" s="124"/>
      <c r="G477" s="121"/>
      <c r="H477" s="125"/>
      <c r="I477" s="126"/>
      <c r="J477" s="127"/>
      <c r="K477" s="127"/>
      <c r="L477" s="128"/>
    </row>
    <row r="478" spans="2:12" s="83" customFormat="1" x14ac:dyDescent="0.2">
      <c r="B478" s="121"/>
      <c r="C478" s="122"/>
      <c r="D478" s="123"/>
      <c r="F478" s="124"/>
      <c r="G478" s="121"/>
      <c r="H478" s="125"/>
      <c r="I478" s="126"/>
      <c r="J478" s="127"/>
      <c r="K478" s="127"/>
      <c r="L478" s="128"/>
    </row>
    <row r="479" spans="2:12" s="83" customFormat="1" x14ac:dyDescent="0.2">
      <c r="B479" s="121"/>
      <c r="C479" s="122"/>
      <c r="D479" s="123"/>
      <c r="F479" s="124"/>
      <c r="G479" s="121"/>
      <c r="H479" s="125"/>
      <c r="I479" s="126"/>
      <c r="J479" s="127"/>
      <c r="K479" s="127"/>
      <c r="L479" s="128"/>
    </row>
  </sheetData>
  <mergeCells count="46">
    <mergeCell ref="A23:A26"/>
    <mergeCell ref="C23:C26"/>
    <mergeCell ref="A27:A30"/>
    <mergeCell ref="C27:C30"/>
    <mergeCell ref="B18:B19"/>
    <mergeCell ref="A15:A16"/>
    <mergeCell ref="C15:C16"/>
    <mergeCell ref="E15:E16"/>
    <mergeCell ref="A18:A19"/>
    <mergeCell ref="C18:C19"/>
    <mergeCell ref="E18:E19"/>
    <mergeCell ref="A10:A11"/>
    <mergeCell ref="C10:C11"/>
    <mergeCell ref="E10:E11"/>
    <mergeCell ref="F10:F11"/>
    <mergeCell ref="G10:G11"/>
    <mergeCell ref="A12:A13"/>
    <mergeCell ref="V3:V4"/>
    <mergeCell ref="W3:W4"/>
    <mergeCell ref="X3:X4"/>
    <mergeCell ref="Y3:Y4"/>
    <mergeCell ref="A5:A9"/>
    <mergeCell ref="C5:C9"/>
    <mergeCell ref="E5:E9"/>
    <mergeCell ref="P3:P4"/>
    <mergeCell ref="Q3:Q4"/>
    <mergeCell ref="R3:R4"/>
    <mergeCell ref="S3:S4"/>
    <mergeCell ref="T3:T4"/>
    <mergeCell ref="U3:U4"/>
    <mergeCell ref="J3:J4"/>
    <mergeCell ref="K3:K4"/>
    <mergeCell ref="L3:L4"/>
    <mergeCell ref="M3:M4"/>
    <mergeCell ref="N3:N4"/>
    <mergeCell ref="O3:O4"/>
    <mergeCell ref="A1:Y1"/>
    <mergeCell ref="A3:A4"/>
    <mergeCell ref="B3:B4"/>
    <mergeCell ref="C3:C4"/>
    <mergeCell ref="D3:D4"/>
    <mergeCell ref="E3:E4"/>
    <mergeCell ref="F3:F4"/>
    <mergeCell ref="G3:G4"/>
    <mergeCell ref="H3:H4"/>
    <mergeCell ref="I3:I4"/>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74"/>
  <sheetViews>
    <sheetView tabSelected="1" topLeftCell="A4" zoomScale="90" zoomScaleNormal="90" zoomScalePageLayoutView="90" workbookViewId="0">
      <pane ySplit="1" topLeftCell="A27" activePane="bottomLeft" state="frozen"/>
      <selection activeCell="A4" sqref="A4"/>
      <selection pane="bottomLeft" activeCell="B29" sqref="B29"/>
    </sheetView>
  </sheetViews>
  <sheetFormatPr baseColWidth="10" defaultColWidth="12.5" defaultRowHeight="15" x14ac:dyDescent="0.2"/>
  <cols>
    <col min="1" max="1" width="9.5" style="194" customWidth="1"/>
    <col min="2" max="2" width="53.33203125" style="153" customWidth="1"/>
    <col min="3" max="3" width="14.6640625" style="82" hidden="1" customWidth="1"/>
    <col min="4" max="4" width="14.5" style="82" hidden="1" customWidth="1"/>
    <col min="5" max="5" width="14.33203125" style="82" hidden="1" customWidth="1"/>
    <col min="6" max="6" width="17.33203125" style="82" customWidth="1"/>
    <col min="7" max="7" width="19.5" style="148" customWidth="1"/>
    <col min="8" max="8" width="44.5" style="82" customWidth="1"/>
    <col min="9" max="16384" width="12.5" style="82"/>
  </cols>
  <sheetData>
    <row r="1" spans="1:9" s="137" customFormat="1" ht="16" x14ac:dyDescent="0.2">
      <c r="A1" s="219" t="s">
        <v>269</v>
      </c>
      <c r="B1" s="219"/>
      <c r="C1" s="219"/>
      <c r="D1" s="219"/>
      <c r="E1" s="219"/>
      <c r="F1" s="219"/>
      <c r="G1" s="219"/>
    </row>
    <row r="2" spans="1:9" s="137" customFormat="1" ht="16" x14ac:dyDescent="0.2">
      <c r="A2" s="219" t="s">
        <v>82</v>
      </c>
      <c r="B2" s="219"/>
      <c r="C2" s="219"/>
      <c r="D2" s="219"/>
      <c r="E2" s="219"/>
      <c r="F2" s="219"/>
      <c r="G2" s="219"/>
    </row>
    <row r="3" spans="1:9" s="137" customFormat="1" ht="16" x14ac:dyDescent="0.2">
      <c r="A3" s="193"/>
      <c r="B3" s="149"/>
      <c r="C3" s="138"/>
      <c r="D3" s="138"/>
      <c r="E3" s="138"/>
      <c r="F3" s="138"/>
      <c r="G3" s="79"/>
    </row>
    <row r="4" spans="1:9" s="142" customFormat="1" ht="32" x14ac:dyDescent="0.2">
      <c r="A4" s="139" t="s">
        <v>83</v>
      </c>
      <c r="B4" s="150" t="s">
        <v>84</v>
      </c>
      <c r="C4" s="140" t="s">
        <v>85</v>
      </c>
      <c r="D4" s="80" t="s">
        <v>86</v>
      </c>
      <c r="E4" s="80" t="s">
        <v>87</v>
      </c>
      <c r="F4" s="140" t="s">
        <v>271</v>
      </c>
      <c r="G4" s="140" t="s">
        <v>272</v>
      </c>
      <c r="H4" s="141" t="s">
        <v>88</v>
      </c>
    </row>
    <row r="5" spans="1:9" s="154" customFormat="1" ht="27.75" customHeight="1" x14ac:dyDescent="0.2">
      <c r="A5" s="81" t="s">
        <v>89</v>
      </c>
      <c r="B5" s="155"/>
      <c r="C5" s="81"/>
      <c r="D5" s="81"/>
      <c r="E5" s="81"/>
      <c r="F5" s="81"/>
      <c r="G5" s="81"/>
      <c r="H5" s="143"/>
    </row>
    <row r="6" spans="1:9" s="154" customFormat="1" ht="57" customHeight="1" x14ac:dyDescent="0.2">
      <c r="A6" s="161" t="s">
        <v>95</v>
      </c>
      <c r="B6" s="151" t="s">
        <v>96</v>
      </c>
      <c r="C6" s="164"/>
      <c r="D6" s="163">
        <v>31000</v>
      </c>
      <c r="E6" s="163">
        <v>21000</v>
      </c>
      <c r="F6" s="163">
        <v>15000</v>
      </c>
      <c r="G6" s="163">
        <v>0</v>
      </c>
      <c r="H6" s="165" t="s">
        <v>97</v>
      </c>
    </row>
    <row r="7" spans="1:9" s="154" customFormat="1" ht="126" customHeight="1" x14ac:dyDescent="0.2">
      <c r="A7" s="161" t="s">
        <v>98</v>
      </c>
      <c r="B7" s="162" t="s">
        <v>255</v>
      </c>
      <c r="C7" s="163"/>
      <c r="D7" s="163">
        <v>20000</v>
      </c>
      <c r="E7" s="163"/>
      <c r="F7" s="163">
        <v>100000</v>
      </c>
      <c r="G7" s="163"/>
      <c r="H7" s="166" t="s">
        <v>278</v>
      </c>
    </row>
    <row r="8" spans="1:9" s="154" customFormat="1" ht="80" x14ac:dyDescent="0.2">
      <c r="A8" s="161" t="s">
        <v>99</v>
      </c>
      <c r="B8" s="147" t="s">
        <v>100</v>
      </c>
      <c r="C8" s="163"/>
      <c r="D8" s="163"/>
      <c r="E8" s="163"/>
      <c r="F8" s="163"/>
      <c r="G8" s="163"/>
      <c r="H8" s="165" t="s">
        <v>279</v>
      </c>
    </row>
    <row r="9" spans="1:9" s="154" customFormat="1" ht="60" x14ac:dyDescent="0.2">
      <c r="A9" s="167" t="s">
        <v>1</v>
      </c>
      <c r="B9" s="168" t="s">
        <v>256</v>
      </c>
      <c r="C9" s="163">
        <v>8540</v>
      </c>
      <c r="D9" s="163">
        <v>64600</v>
      </c>
      <c r="E9" s="163">
        <v>44600</v>
      </c>
      <c r="F9" s="163"/>
      <c r="G9" s="163"/>
      <c r="H9" s="169" t="s">
        <v>280</v>
      </c>
      <c r="I9" s="156"/>
    </row>
    <row r="10" spans="1:9" s="154" customFormat="1" ht="48.75" customHeight="1" x14ac:dyDescent="0.2">
      <c r="A10" s="167"/>
      <c r="B10" s="170" t="s">
        <v>257</v>
      </c>
      <c r="C10" s="171">
        <v>11240</v>
      </c>
      <c r="D10" s="163">
        <v>134880</v>
      </c>
      <c r="E10" s="163">
        <v>97080</v>
      </c>
      <c r="F10" s="163">
        <v>230000</v>
      </c>
      <c r="G10" s="163">
        <v>30000</v>
      </c>
      <c r="H10" s="169"/>
      <c r="I10" s="157"/>
    </row>
    <row r="11" spans="1:9" s="154" customFormat="1" ht="150" customHeight="1" x14ac:dyDescent="0.2">
      <c r="A11" s="161" t="s">
        <v>81</v>
      </c>
      <c r="B11" s="146" t="s">
        <v>281</v>
      </c>
      <c r="C11" s="163">
        <v>0</v>
      </c>
      <c r="D11" s="163">
        <v>6000</v>
      </c>
      <c r="E11" s="163">
        <v>6000</v>
      </c>
      <c r="F11" s="163">
        <v>10000</v>
      </c>
      <c r="G11" s="163">
        <v>10000</v>
      </c>
      <c r="H11" s="166" t="s">
        <v>101</v>
      </c>
    </row>
    <row r="12" spans="1:9" s="154" customFormat="1" ht="75" x14ac:dyDescent="0.2">
      <c r="A12" s="161" t="s">
        <v>2</v>
      </c>
      <c r="B12" s="146" t="s">
        <v>293</v>
      </c>
      <c r="C12" s="163"/>
      <c r="D12" s="163">
        <v>0</v>
      </c>
      <c r="E12" s="163"/>
      <c r="F12" s="163">
        <v>425000</v>
      </c>
      <c r="G12" s="163">
        <v>500000</v>
      </c>
      <c r="H12" s="172"/>
    </row>
    <row r="13" spans="1:9" s="154" customFormat="1" ht="64" x14ac:dyDescent="0.2">
      <c r="A13" s="161" t="s">
        <v>69</v>
      </c>
      <c r="B13" s="144" t="s">
        <v>102</v>
      </c>
      <c r="C13" s="163"/>
      <c r="D13" s="163">
        <v>50000</v>
      </c>
      <c r="E13" s="163"/>
      <c r="F13" s="163">
        <v>100000</v>
      </c>
      <c r="G13" s="163">
        <v>50000</v>
      </c>
      <c r="H13" s="166" t="s">
        <v>103</v>
      </c>
    </row>
    <row r="14" spans="1:9" s="154" customFormat="1" ht="16" x14ac:dyDescent="0.2">
      <c r="A14" s="161"/>
      <c r="B14" s="144" t="s">
        <v>104</v>
      </c>
      <c r="C14" s="163"/>
      <c r="D14" s="163"/>
      <c r="E14" s="163">
        <v>25000</v>
      </c>
      <c r="F14" s="163">
        <v>30000</v>
      </c>
      <c r="G14" s="163">
        <v>10000</v>
      </c>
      <c r="H14" s="166" t="s">
        <v>105</v>
      </c>
    </row>
    <row r="15" spans="1:9" s="154" customFormat="1" ht="16" x14ac:dyDescent="0.2">
      <c r="A15" s="161" t="s">
        <v>106</v>
      </c>
      <c r="B15" s="152"/>
      <c r="C15" s="163">
        <v>0</v>
      </c>
      <c r="D15" s="163">
        <v>0</v>
      </c>
      <c r="E15" s="163">
        <v>0</v>
      </c>
      <c r="F15" s="163">
        <v>0</v>
      </c>
      <c r="G15" s="163">
        <v>0</v>
      </c>
      <c r="H15" s="166" t="s">
        <v>107</v>
      </c>
    </row>
    <row r="16" spans="1:9" s="154" customFormat="1" ht="48" x14ac:dyDescent="0.2">
      <c r="A16" s="161" t="s">
        <v>108</v>
      </c>
      <c r="B16" s="173" t="s">
        <v>294</v>
      </c>
      <c r="C16" s="163">
        <v>0</v>
      </c>
      <c r="D16" s="163">
        <v>0</v>
      </c>
      <c r="E16" s="163">
        <v>0</v>
      </c>
      <c r="F16" s="163">
        <v>30000</v>
      </c>
      <c r="G16" s="163">
        <v>20000</v>
      </c>
      <c r="H16" s="166" t="s">
        <v>109</v>
      </c>
    </row>
    <row r="17" spans="1:8" s="154" customFormat="1" ht="56.25" customHeight="1" x14ac:dyDescent="0.2">
      <c r="A17" s="161" t="s">
        <v>110</v>
      </c>
      <c r="B17" s="147" t="s">
        <v>111</v>
      </c>
      <c r="C17" s="163"/>
      <c r="D17" s="163">
        <v>2000</v>
      </c>
      <c r="E17" s="163">
        <v>2000</v>
      </c>
      <c r="F17" s="163"/>
      <c r="G17" s="163"/>
      <c r="H17" s="166"/>
    </row>
    <row r="18" spans="1:8" s="154" customFormat="1" ht="16" x14ac:dyDescent="0.2">
      <c r="A18" s="161" t="s">
        <v>112</v>
      </c>
      <c r="B18" s="152"/>
      <c r="C18" s="163"/>
      <c r="D18" s="163">
        <v>10000</v>
      </c>
      <c r="E18" s="163">
        <v>10000</v>
      </c>
      <c r="F18" s="163"/>
      <c r="G18" s="163"/>
      <c r="H18" s="166"/>
    </row>
    <row r="19" spans="1:8" s="154" customFormat="1" ht="45" x14ac:dyDescent="0.2">
      <c r="A19" s="161" t="s">
        <v>3</v>
      </c>
      <c r="B19" s="145" t="s">
        <v>113</v>
      </c>
      <c r="C19" s="163"/>
      <c r="D19" s="163">
        <v>45000</v>
      </c>
      <c r="E19" s="163">
        <v>0</v>
      </c>
      <c r="F19" s="163"/>
      <c r="G19" s="163"/>
      <c r="H19" s="166"/>
    </row>
    <row r="20" spans="1:8" s="154" customFormat="1" ht="96" x14ac:dyDescent="0.2">
      <c r="A20" s="161" t="s">
        <v>114</v>
      </c>
      <c r="B20" s="173" t="s">
        <v>282</v>
      </c>
      <c r="C20" s="163"/>
      <c r="D20" s="163">
        <v>1000</v>
      </c>
      <c r="E20" s="163"/>
      <c r="F20" s="163">
        <v>5000</v>
      </c>
      <c r="G20" s="163">
        <v>2000</v>
      </c>
      <c r="H20" s="166"/>
    </row>
    <row r="21" spans="1:8" s="154" customFormat="1" ht="72" customHeight="1" x14ac:dyDescent="0.2">
      <c r="A21" s="161" t="s">
        <v>115</v>
      </c>
      <c r="B21" s="173" t="s">
        <v>116</v>
      </c>
      <c r="C21" s="163"/>
      <c r="D21" s="163">
        <v>8000</v>
      </c>
      <c r="E21" s="163">
        <v>0</v>
      </c>
      <c r="F21" s="163">
        <v>15000</v>
      </c>
      <c r="G21" s="163">
        <v>5000</v>
      </c>
      <c r="H21" s="166" t="s">
        <v>283</v>
      </c>
    </row>
    <row r="22" spans="1:8" s="154" customFormat="1" ht="32" x14ac:dyDescent="0.2">
      <c r="A22" s="161" t="s">
        <v>4</v>
      </c>
      <c r="B22" s="173" t="s">
        <v>117</v>
      </c>
      <c r="C22" s="163">
        <v>0</v>
      </c>
      <c r="D22" s="163">
        <v>25000</v>
      </c>
      <c r="E22" s="163"/>
      <c r="F22" s="163">
        <v>50000</v>
      </c>
      <c r="G22" s="163"/>
      <c r="H22" s="166" t="s">
        <v>118</v>
      </c>
    </row>
    <row r="23" spans="1:8" s="154" customFormat="1" ht="16" x14ac:dyDescent="0.2">
      <c r="A23" s="167" t="s">
        <v>119</v>
      </c>
      <c r="B23" s="175"/>
      <c r="C23" s="176">
        <f t="shared" ref="C23:G23" si="0">SUM(C6:C22)</f>
        <v>19780</v>
      </c>
      <c r="D23" s="176">
        <f t="shared" si="0"/>
        <v>397480</v>
      </c>
      <c r="E23" s="176">
        <f t="shared" si="0"/>
        <v>205680</v>
      </c>
      <c r="F23" s="176">
        <f t="shared" si="0"/>
        <v>1010000</v>
      </c>
      <c r="G23" s="176">
        <f t="shared" si="0"/>
        <v>627000</v>
      </c>
      <c r="H23" s="177"/>
    </row>
    <row r="24" spans="1:8" s="154" customFormat="1" ht="16" x14ac:dyDescent="0.2">
      <c r="A24" s="167" t="s">
        <v>120</v>
      </c>
      <c r="B24" s="175"/>
      <c r="C24" s="167"/>
      <c r="D24" s="167"/>
      <c r="E24" s="167"/>
      <c r="F24" s="167"/>
      <c r="G24" s="167"/>
      <c r="H24" s="174"/>
    </row>
    <row r="25" spans="1:8" s="154" customFormat="1" ht="48" x14ac:dyDescent="0.2">
      <c r="A25" s="161" t="s">
        <v>5</v>
      </c>
      <c r="B25" s="178" t="s">
        <v>258</v>
      </c>
      <c r="C25" s="163"/>
      <c r="D25" s="163">
        <v>70000</v>
      </c>
      <c r="E25" s="163">
        <v>70000</v>
      </c>
      <c r="F25" s="163"/>
      <c r="G25" s="163"/>
      <c r="H25" s="166"/>
    </row>
    <row r="26" spans="1:8" s="154" customFormat="1" ht="73.5" customHeight="1" x14ac:dyDescent="0.2">
      <c r="A26" s="167" t="s">
        <v>121</v>
      </c>
      <c r="B26" s="179" t="s">
        <v>259</v>
      </c>
      <c r="C26" s="163">
        <v>0</v>
      </c>
      <c r="D26" s="163">
        <v>0</v>
      </c>
      <c r="E26" s="163">
        <v>0</v>
      </c>
      <c r="F26" s="163">
        <f>9*5000</f>
        <v>45000</v>
      </c>
      <c r="G26" s="163">
        <f>3*5000</f>
        <v>15000</v>
      </c>
      <c r="H26" s="172"/>
    </row>
    <row r="27" spans="1:8" s="154" customFormat="1" ht="57.75" customHeight="1" x14ac:dyDescent="0.2">
      <c r="A27" s="161" t="s">
        <v>122</v>
      </c>
      <c r="B27" s="180" t="s">
        <v>291</v>
      </c>
      <c r="C27" s="163"/>
      <c r="D27" s="163">
        <v>42000</v>
      </c>
      <c r="E27" s="163">
        <v>30000</v>
      </c>
      <c r="F27" s="163">
        <v>42000</v>
      </c>
      <c r="G27" s="163">
        <v>30000</v>
      </c>
      <c r="H27" s="166" t="s">
        <v>123</v>
      </c>
    </row>
    <row r="28" spans="1:8" s="154" customFormat="1" ht="42" customHeight="1" x14ac:dyDescent="0.2">
      <c r="A28" s="161" t="s">
        <v>124</v>
      </c>
      <c r="B28" s="147" t="s">
        <v>125</v>
      </c>
      <c r="C28" s="163">
        <v>25000</v>
      </c>
      <c r="D28" s="163">
        <v>0</v>
      </c>
      <c r="E28" s="163"/>
      <c r="F28" s="163">
        <v>30000</v>
      </c>
      <c r="G28" s="163">
        <v>30000</v>
      </c>
      <c r="H28" s="166" t="s">
        <v>126</v>
      </c>
    </row>
    <row r="29" spans="1:8" s="154" customFormat="1" ht="224" x14ac:dyDescent="0.2">
      <c r="A29" s="161" t="s">
        <v>127</v>
      </c>
      <c r="B29" s="147" t="s">
        <v>128</v>
      </c>
      <c r="C29" s="163">
        <v>7000</v>
      </c>
      <c r="D29" s="163"/>
      <c r="E29" s="163"/>
      <c r="F29" s="163">
        <v>5000</v>
      </c>
      <c r="G29" s="163">
        <v>5000</v>
      </c>
      <c r="H29" s="166" t="s">
        <v>284</v>
      </c>
    </row>
    <row r="30" spans="1:8" s="154" customFormat="1" ht="30" x14ac:dyDescent="0.2">
      <c r="A30" s="161" t="s">
        <v>129</v>
      </c>
      <c r="B30" s="146" t="s">
        <v>130</v>
      </c>
      <c r="C30" s="163">
        <v>7000</v>
      </c>
      <c r="D30" s="163"/>
      <c r="E30" s="163"/>
      <c r="F30" s="163">
        <v>5000</v>
      </c>
      <c r="G30" s="163">
        <v>5000</v>
      </c>
      <c r="H30" s="166"/>
    </row>
    <row r="31" spans="1:8" s="154" customFormat="1" ht="30" x14ac:dyDescent="0.2">
      <c r="A31" s="161" t="s">
        <v>131</v>
      </c>
      <c r="B31" s="146" t="s">
        <v>132</v>
      </c>
      <c r="C31" s="163">
        <v>7000</v>
      </c>
      <c r="D31" s="163"/>
      <c r="E31" s="163"/>
      <c r="F31" s="163">
        <v>5000</v>
      </c>
      <c r="G31" s="163">
        <v>5000</v>
      </c>
      <c r="H31" s="166"/>
    </row>
    <row r="32" spans="1:8" s="154" customFormat="1" ht="42" customHeight="1" x14ac:dyDescent="0.2">
      <c r="A32" s="161"/>
      <c r="B32" s="180" t="s">
        <v>133</v>
      </c>
      <c r="C32" s="163">
        <v>15000</v>
      </c>
      <c r="D32" s="163">
        <v>15000</v>
      </c>
      <c r="E32" s="163"/>
      <c r="F32" s="163">
        <v>15000</v>
      </c>
      <c r="G32" s="163">
        <v>15000</v>
      </c>
      <c r="H32" s="166" t="s">
        <v>285</v>
      </c>
    </row>
    <row r="33" spans="1:8" s="154" customFormat="1" ht="48" x14ac:dyDescent="0.2">
      <c r="A33" s="161"/>
      <c r="B33" s="180" t="s">
        <v>260</v>
      </c>
      <c r="C33" s="163"/>
      <c r="D33" s="163">
        <v>0</v>
      </c>
      <c r="E33" s="163">
        <v>0</v>
      </c>
      <c r="F33" s="163"/>
      <c r="G33" s="163"/>
      <c r="H33" s="165"/>
    </row>
    <row r="34" spans="1:8" s="154" customFormat="1" ht="30" customHeight="1" x14ac:dyDescent="0.2">
      <c r="A34" s="161" t="s">
        <v>134</v>
      </c>
      <c r="B34" s="181"/>
      <c r="C34" s="163"/>
      <c r="D34" s="163"/>
      <c r="E34" s="163"/>
      <c r="F34" s="163"/>
      <c r="G34" s="163"/>
      <c r="H34" s="172"/>
    </row>
    <row r="35" spans="1:8" s="154" customFormat="1" ht="16" x14ac:dyDescent="0.2">
      <c r="A35" s="161" t="s">
        <v>135</v>
      </c>
      <c r="B35" s="146" t="s">
        <v>136</v>
      </c>
      <c r="C35" s="163"/>
      <c r="D35" s="163"/>
      <c r="E35" s="163"/>
      <c r="F35" s="163">
        <v>50000</v>
      </c>
      <c r="G35" s="163"/>
      <c r="H35" s="172"/>
    </row>
    <row r="36" spans="1:8" s="154" customFormat="1" ht="16" x14ac:dyDescent="0.2">
      <c r="A36" s="167" t="s">
        <v>137</v>
      </c>
      <c r="B36" s="175"/>
      <c r="C36" s="176">
        <f t="shared" ref="C36:G36" si="1">SUM(C25:C35)</f>
        <v>61000</v>
      </c>
      <c r="D36" s="176">
        <f t="shared" si="1"/>
        <v>127000</v>
      </c>
      <c r="E36" s="176">
        <f t="shared" si="1"/>
        <v>100000</v>
      </c>
      <c r="F36" s="176">
        <f t="shared" si="1"/>
        <v>197000</v>
      </c>
      <c r="G36" s="176">
        <f t="shared" si="1"/>
        <v>105000</v>
      </c>
      <c r="H36" s="177"/>
    </row>
    <row r="37" spans="1:8" s="154" customFormat="1" ht="36" customHeight="1" x14ac:dyDescent="0.2">
      <c r="A37" s="167" t="s">
        <v>138</v>
      </c>
      <c r="B37" s="182"/>
      <c r="C37" s="167"/>
      <c r="D37" s="167"/>
      <c r="E37" s="167"/>
      <c r="F37" s="167"/>
      <c r="G37" s="167"/>
      <c r="H37" s="174"/>
    </row>
    <row r="38" spans="1:8" s="154" customFormat="1" x14ac:dyDescent="0.2">
      <c r="A38" s="192" t="s">
        <v>139</v>
      </c>
      <c r="B38" s="183"/>
      <c r="C38" s="163"/>
      <c r="D38" s="163"/>
      <c r="E38" s="163"/>
      <c r="F38" s="163"/>
      <c r="G38" s="163"/>
      <c r="H38" s="172"/>
    </row>
    <row r="39" spans="1:8" s="154" customFormat="1" ht="32" x14ac:dyDescent="0.2">
      <c r="A39" s="192" t="s">
        <v>140</v>
      </c>
      <c r="B39" s="179" t="s">
        <v>261</v>
      </c>
      <c r="C39" s="163"/>
      <c r="D39" s="163"/>
      <c r="E39" s="163"/>
      <c r="F39" s="163"/>
      <c r="G39" s="163"/>
      <c r="H39" s="172"/>
    </row>
    <row r="40" spans="1:8" s="154" customFormat="1" ht="32" x14ac:dyDescent="0.2">
      <c r="A40" s="192" t="s">
        <v>141</v>
      </c>
      <c r="B40" s="173" t="s">
        <v>142</v>
      </c>
      <c r="C40" s="163"/>
      <c r="D40" s="163">
        <v>10000</v>
      </c>
      <c r="E40" s="163"/>
      <c r="F40" s="163"/>
      <c r="G40" s="163"/>
      <c r="H40" s="172"/>
    </row>
    <row r="41" spans="1:8" s="154" customFormat="1" x14ac:dyDescent="0.2">
      <c r="A41" s="192" t="s">
        <v>143</v>
      </c>
      <c r="B41" s="146" t="s">
        <v>144</v>
      </c>
      <c r="C41" s="163"/>
      <c r="D41" s="163"/>
      <c r="E41" s="163"/>
      <c r="F41" s="163"/>
      <c r="G41" s="163"/>
      <c r="H41" s="172"/>
    </row>
    <row r="42" spans="1:8" s="154" customFormat="1" ht="28" x14ac:dyDescent="0.2">
      <c r="A42" s="192" t="s">
        <v>6</v>
      </c>
      <c r="B42" s="179" t="s">
        <v>262</v>
      </c>
      <c r="C42" s="163">
        <v>5300</v>
      </c>
      <c r="D42" s="163">
        <v>42000</v>
      </c>
      <c r="E42" s="163">
        <v>42000</v>
      </c>
      <c r="F42" s="163">
        <f>3800*7</f>
        <v>26600</v>
      </c>
      <c r="G42" s="163">
        <f>3800*5</f>
        <v>19000</v>
      </c>
      <c r="H42" s="184" t="s">
        <v>286</v>
      </c>
    </row>
    <row r="43" spans="1:8" s="154" customFormat="1" ht="48" x14ac:dyDescent="0.2">
      <c r="A43" s="192" t="s">
        <v>7</v>
      </c>
      <c r="B43" s="185" t="s">
        <v>145</v>
      </c>
      <c r="C43" s="163">
        <v>0</v>
      </c>
      <c r="D43" s="163">
        <v>15000</v>
      </c>
      <c r="E43" s="163">
        <v>15000</v>
      </c>
      <c r="F43" s="163">
        <f>5*600*6</f>
        <v>18000</v>
      </c>
      <c r="G43" s="163">
        <f>600*5*5</f>
        <v>15000</v>
      </c>
      <c r="H43" s="166" t="s">
        <v>287</v>
      </c>
    </row>
    <row r="44" spans="1:8" s="154" customFormat="1" x14ac:dyDescent="0.2">
      <c r="A44" s="192" t="s">
        <v>146</v>
      </c>
      <c r="B44" s="170" t="s">
        <v>263</v>
      </c>
      <c r="C44" s="163"/>
      <c r="D44" s="163">
        <v>130000</v>
      </c>
      <c r="E44" s="163">
        <v>130000</v>
      </c>
      <c r="F44" s="163"/>
      <c r="G44" s="163"/>
      <c r="H44" s="166" t="s">
        <v>147</v>
      </c>
    </row>
    <row r="45" spans="1:8" s="154" customFormat="1" ht="16" x14ac:dyDescent="0.2">
      <c r="A45" s="192" t="s">
        <v>148</v>
      </c>
      <c r="B45" s="185" t="s">
        <v>264</v>
      </c>
      <c r="C45" s="163"/>
      <c r="D45" s="163"/>
      <c r="E45" s="163"/>
      <c r="F45" s="163"/>
      <c r="G45" s="163"/>
      <c r="H45" s="166" t="s">
        <v>149</v>
      </c>
    </row>
    <row r="46" spans="1:8" s="154" customFormat="1" ht="75" x14ac:dyDescent="0.2">
      <c r="A46" s="192" t="s">
        <v>150</v>
      </c>
      <c r="B46" s="146" t="s">
        <v>292</v>
      </c>
      <c r="C46" s="163"/>
      <c r="D46" s="163"/>
      <c r="E46" s="163"/>
      <c r="F46" s="163"/>
      <c r="G46" s="163"/>
      <c r="H46" s="166" t="s">
        <v>149</v>
      </c>
    </row>
    <row r="47" spans="1:8" s="154" customFormat="1" x14ac:dyDescent="0.2">
      <c r="A47" s="192" t="s">
        <v>151</v>
      </c>
      <c r="B47" s="146" t="s">
        <v>152</v>
      </c>
      <c r="C47" s="163"/>
      <c r="D47" s="163"/>
      <c r="E47" s="163"/>
      <c r="F47" s="163">
        <f>7500*5</f>
        <v>37500</v>
      </c>
      <c r="G47" s="163">
        <f>7500*5</f>
        <v>37500</v>
      </c>
      <c r="H47" s="166" t="s">
        <v>149</v>
      </c>
    </row>
    <row r="48" spans="1:8" s="154" customFormat="1" ht="32" x14ac:dyDescent="0.2">
      <c r="A48" s="192" t="s">
        <v>8</v>
      </c>
      <c r="B48" s="185" t="s">
        <v>266</v>
      </c>
      <c r="C48" s="163"/>
      <c r="D48" s="163"/>
      <c r="E48" s="163"/>
      <c r="F48" s="163">
        <v>360000</v>
      </c>
      <c r="G48" s="163"/>
      <c r="H48" s="166" t="s">
        <v>149</v>
      </c>
    </row>
    <row r="49" spans="1:8" s="154" customFormat="1" ht="16" x14ac:dyDescent="0.2">
      <c r="A49" s="192" t="s">
        <v>153</v>
      </c>
      <c r="B49" s="185" t="s">
        <v>154</v>
      </c>
      <c r="C49" s="163"/>
      <c r="D49" s="163"/>
      <c r="E49" s="163"/>
      <c r="F49" s="163">
        <v>20000</v>
      </c>
      <c r="G49" s="163"/>
      <c r="H49" s="166" t="s">
        <v>149</v>
      </c>
    </row>
    <row r="50" spans="1:8" s="154" customFormat="1" x14ac:dyDescent="0.2">
      <c r="A50" s="192" t="s">
        <v>155</v>
      </c>
      <c r="B50" s="146" t="s">
        <v>265</v>
      </c>
      <c r="C50" s="163"/>
      <c r="D50" s="163"/>
      <c r="E50" s="163"/>
      <c r="F50" s="163"/>
      <c r="G50" s="163"/>
      <c r="H50" s="166" t="s">
        <v>149</v>
      </c>
    </row>
    <row r="51" spans="1:8" s="154" customFormat="1" x14ac:dyDescent="0.2">
      <c r="A51" s="192" t="s">
        <v>156</v>
      </c>
      <c r="B51" s="146" t="s">
        <v>267</v>
      </c>
      <c r="C51" s="163"/>
      <c r="D51" s="163"/>
      <c r="E51" s="163"/>
      <c r="F51" s="163">
        <v>30000</v>
      </c>
      <c r="G51" s="163"/>
      <c r="H51" s="166" t="s">
        <v>149</v>
      </c>
    </row>
    <row r="52" spans="1:8" s="154" customFormat="1" ht="32" x14ac:dyDescent="0.2">
      <c r="A52" s="192" t="s">
        <v>157</v>
      </c>
      <c r="B52" s="185" t="s">
        <v>158</v>
      </c>
      <c r="C52" s="163"/>
      <c r="D52" s="163"/>
      <c r="E52" s="163"/>
      <c r="F52" s="163"/>
      <c r="G52" s="163"/>
      <c r="H52" s="166" t="s">
        <v>149</v>
      </c>
    </row>
    <row r="53" spans="1:8" s="154" customFormat="1" ht="16" x14ac:dyDescent="0.2">
      <c r="A53" s="167" t="s">
        <v>159</v>
      </c>
      <c r="B53" s="186"/>
      <c r="C53" s="176">
        <f t="shared" ref="C53:G53" si="2">SUM(C38:C52)</f>
        <v>5300</v>
      </c>
      <c r="D53" s="176">
        <f t="shared" si="2"/>
        <v>197000</v>
      </c>
      <c r="E53" s="176">
        <f t="shared" si="2"/>
        <v>187000</v>
      </c>
      <c r="F53" s="176">
        <f t="shared" si="2"/>
        <v>492100</v>
      </c>
      <c r="G53" s="176">
        <f t="shared" si="2"/>
        <v>71500</v>
      </c>
      <c r="H53" s="177"/>
    </row>
    <row r="54" spans="1:8" s="154" customFormat="1" ht="16" x14ac:dyDescent="0.2">
      <c r="A54" s="167" t="s">
        <v>160</v>
      </c>
      <c r="B54" s="182"/>
      <c r="C54" s="167"/>
      <c r="D54" s="167"/>
      <c r="E54" s="167"/>
      <c r="F54" s="167"/>
      <c r="G54" s="167"/>
      <c r="H54" s="174"/>
    </row>
    <row r="55" spans="1:8" s="154" customFormat="1" ht="60" x14ac:dyDescent="0.2">
      <c r="A55" s="192">
        <v>4.0999999999999996</v>
      </c>
      <c r="B55" s="146" t="s">
        <v>161</v>
      </c>
      <c r="C55" s="163">
        <v>3500</v>
      </c>
      <c r="D55" s="163">
        <v>70000</v>
      </c>
      <c r="E55" s="163">
        <v>60000</v>
      </c>
      <c r="F55" s="163">
        <v>35000</v>
      </c>
      <c r="G55" s="163">
        <v>15000</v>
      </c>
      <c r="H55" s="169"/>
    </row>
    <row r="56" spans="1:8" s="154" customFormat="1" ht="30.75" customHeight="1" x14ac:dyDescent="0.2">
      <c r="A56" s="192" t="s">
        <v>162</v>
      </c>
      <c r="B56" s="146" t="s">
        <v>163</v>
      </c>
      <c r="C56" s="163"/>
      <c r="D56" s="163">
        <v>1000</v>
      </c>
      <c r="E56" s="163">
        <v>1000</v>
      </c>
      <c r="F56" s="163">
        <v>1000</v>
      </c>
      <c r="G56" s="163">
        <v>1000</v>
      </c>
      <c r="H56" s="187" t="s">
        <v>288</v>
      </c>
    </row>
    <row r="57" spans="1:8" s="154" customFormat="1" ht="67.5" customHeight="1" x14ac:dyDescent="0.2">
      <c r="A57" s="192" t="s">
        <v>164</v>
      </c>
      <c r="B57" s="146" t="s">
        <v>165</v>
      </c>
      <c r="C57" s="163"/>
      <c r="D57" s="163">
        <v>2500</v>
      </c>
      <c r="E57" s="163">
        <v>2500</v>
      </c>
      <c r="F57" s="163">
        <v>2500</v>
      </c>
      <c r="G57" s="163">
        <v>500</v>
      </c>
      <c r="H57" s="166" t="s">
        <v>166</v>
      </c>
    </row>
    <row r="58" spans="1:8" s="154" customFormat="1" x14ac:dyDescent="0.2">
      <c r="A58" s="192" t="s">
        <v>167</v>
      </c>
      <c r="B58" s="146" t="s">
        <v>268</v>
      </c>
      <c r="C58" s="163"/>
      <c r="D58" s="163"/>
      <c r="E58" s="163"/>
      <c r="F58" s="163"/>
      <c r="G58" s="163"/>
      <c r="H58" s="166"/>
    </row>
    <row r="59" spans="1:8" s="154" customFormat="1" ht="45" x14ac:dyDescent="0.2">
      <c r="A59" s="192" t="s">
        <v>168</v>
      </c>
      <c r="B59" s="146" t="s">
        <v>169</v>
      </c>
      <c r="C59" s="163"/>
      <c r="D59" s="163">
        <v>31000</v>
      </c>
      <c r="E59" s="163">
        <v>31000</v>
      </c>
      <c r="F59" s="163">
        <v>10000</v>
      </c>
      <c r="G59" s="163">
        <v>5000</v>
      </c>
      <c r="H59" s="172"/>
    </row>
    <row r="60" spans="1:8" s="154" customFormat="1" ht="52.5" customHeight="1" x14ac:dyDescent="0.2">
      <c r="A60" s="192" t="s">
        <v>170</v>
      </c>
      <c r="B60" s="146" t="s">
        <v>171</v>
      </c>
      <c r="C60" s="163"/>
      <c r="D60" s="163"/>
      <c r="E60" s="163"/>
      <c r="F60" s="163"/>
      <c r="G60" s="163"/>
      <c r="H60" s="166" t="s">
        <v>172</v>
      </c>
    </row>
    <row r="61" spans="1:8" s="154" customFormat="1" ht="25.5" customHeight="1" x14ac:dyDescent="0.2">
      <c r="A61" s="192" t="s">
        <v>173</v>
      </c>
      <c r="B61" s="146" t="s">
        <v>174</v>
      </c>
      <c r="C61" s="163"/>
      <c r="D61" s="163"/>
      <c r="E61" s="163"/>
      <c r="F61" s="163"/>
      <c r="G61" s="163"/>
      <c r="H61" s="166" t="s">
        <v>172</v>
      </c>
    </row>
    <row r="62" spans="1:8" s="154" customFormat="1" ht="80" x14ac:dyDescent="0.2">
      <c r="A62" s="192" t="s">
        <v>9</v>
      </c>
      <c r="B62" s="188" t="s">
        <v>175</v>
      </c>
      <c r="C62" s="163">
        <v>1100</v>
      </c>
      <c r="D62" s="163">
        <v>150000</v>
      </c>
      <c r="E62" s="163">
        <v>150000</v>
      </c>
      <c r="F62" s="163">
        <v>30000</v>
      </c>
      <c r="G62" s="163">
        <v>30000</v>
      </c>
      <c r="H62" s="166" t="s">
        <v>289</v>
      </c>
    </row>
    <row r="63" spans="1:8" s="154" customFormat="1" ht="48" x14ac:dyDescent="0.2">
      <c r="A63" s="192" t="s">
        <v>176</v>
      </c>
      <c r="B63" s="188" t="s">
        <v>177</v>
      </c>
      <c r="C63" s="163"/>
      <c r="D63" s="163">
        <v>20000</v>
      </c>
      <c r="E63" s="163"/>
      <c r="F63" s="163">
        <v>5000</v>
      </c>
      <c r="G63" s="163">
        <v>5000</v>
      </c>
      <c r="H63" s="166" t="s">
        <v>290</v>
      </c>
    </row>
    <row r="64" spans="1:8" s="154" customFormat="1" ht="54.75" customHeight="1" x14ac:dyDescent="0.2">
      <c r="A64" s="192" t="s">
        <v>178</v>
      </c>
      <c r="B64" s="173" t="s">
        <v>179</v>
      </c>
      <c r="C64" s="163"/>
      <c r="D64" s="163"/>
      <c r="E64" s="163"/>
      <c r="F64" s="163">
        <v>10000</v>
      </c>
      <c r="G64" s="163">
        <v>10000</v>
      </c>
      <c r="H64" s="177"/>
    </row>
    <row r="65" spans="1:8" s="154" customFormat="1" ht="102.75" customHeight="1" x14ac:dyDescent="0.2">
      <c r="A65" s="192" t="s">
        <v>180</v>
      </c>
      <c r="B65" s="173" t="s">
        <v>181</v>
      </c>
      <c r="C65" s="163"/>
      <c r="D65" s="163">
        <v>10000</v>
      </c>
      <c r="E65" s="163"/>
      <c r="F65" s="163">
        <v>20000</v>
      </c>
      <c r="G65" s="163">
        <v>10000</v>
      </c>
      <c r="H65" s="177"/>
    </row>
    <row r="66" spans="1:8" s="154" customFormat="1" ht="72" customHeight="1" x14ac:dyDescent="0.2">
      <c r="A66" s="192" t="s">
        <v>182</v>
      </c>
      <c r="B66" s="173" t="s">
        <v>183</v>
      </c>
      <c r="C66" s="163"/>
      <c r="D66" s="163">
        <v>0</v>
      </c>
      <c r="E66" s="163">
        <v>0</v>
      </c>
      <c r="F66" s="163">
        <v>0</v>
      </c>
      <c r="G66" s="163">
        <v>0</v>
      </c>
      <c r="H66" s="165" t="s">
        <v>184</v>
      </c>
    </row>
    <row r="67" spans="1:8" s="154" customFormat="1" ht="64" x14ac:dyDescent="0.2">
      <c r="A67" s="192" t="s">
        <v>10</v>
      </c>
      <c r="B67" s="188" t="s">
        <v>185</v>
      </c>
      <c r="C67" s="163"/>
      <c r="D67" s="163">
        <v>5000</v>
      </c>
      <c r="E67" s="163">
        <v>5000</v>
      </c>
      <c r="F67" s="163"/>
      <c r="G67" s="163"/>
      <c r="H67" s="165" t="s">
        <v>186</v>
      </c>
    </row>
    <row r="68" spans="1:8" s="154" customFormat="1" ht="16" x14ac:dyDescent="0.2">
      <c r="A68" s="167" t="s">
        <v>187</v>
      </c>
      <c r="B68" s="186"/>
      <c r="C68" s="176">
        <f t="shared" ref="C68:G68" si="3">SUM(C55:C67)</f>
        <v>4600</v>
      </c>
      <c r="D68" s="176">
        <f t="shared" si="3"/>
        <v>289500</v>
      </c>
      <c r="E68" s="176">
        <f t="shared" si="3"/>
        <v>249500</v>
      </c>
      <c r="F68" s="176">
        <f t="shared" si="3"/>
        <v>113500</v>
      </c>
      <c r="G68" s="176">
        <f t="shared" si="3"/>
        <v>76500</v>
      </c>
      <c r="H68" s="177"/>
    </row>
    <row r="69" spans="1:8" s="154" customFormat="1" ht="16" x14ac:dyDescent="0.2">
      <c r="A69" s="167" t="s">
        <v>188</v>
      </c>
      <c r="B69" s="182"/>
      <c r="C69" s="176">
        <f t="shared" ref="C69:G69" si="4">C68+C53+C36+C23</f>
        <v>90680</v>
      </c>
      <c r="D69" s="176">
        <f t="shared" si="4"/>
        <v>1010980</v>
      </c>
      <c r="E69" s="176">
        <f t="shared" si="4"/>
        <v>742180</v>
      </c>
      <c r="F69" s="176">
        <f t="shared" si="4"/>
        <v>1812600</v>
      </c>
      <c r="G69" s="176">
        <f t="shared" si="4"/>
        <v>880000</v>
      </c>
      <c r="H69" s="189"/>
    </row>
    <row r="70" spans="1:8" x14ac:dyDescent="0.2">
      <c r="A70" s="1" t="s">
        <v>270</v>
      </c>
      <c r="B70" s="190"/>
      <c r="C70" s="163"/>
      <c r="D70" s="163"/>
      <c r="E70" s="163">
        <f>'4th MSG'!L33</f>
        <v>1119978</v>
      </c>
      <c r="F70" s="163"/>
      <c r="G70" s="191"/>
      <c r="H70" s="177"/>
    </row>
    <row r="72" spans="1:8" x14ac:dyDescent="0.2">
      <c r="E72" s="158">
        <v>3500000</v>
      </c>
      <c r="F72" s="158">
        <f>'4th MSG'!L33</f>
        <v>1119978</v>
      </c>
      <c r="G72" s="159">
        <f>F69</f>
        <v>1812600</v>
      </c>
    </row>
    <row r="73" spans="1:8" x14ac:dyDescent="0.2">
      <c r="E73" s="158">
        <f>E72-Table24[[#Totals],[2017-18]]</f>
        <v>2380022</v>
      </c>
      <c r="F73" s="158">
        <f>3500000</f>
        <v>3500000</v>
      </c>
      <c r="G73" s="159">
        <f>G69</f>
        <v>880000</v>
      </c>
    </row>
    <row r="74" spans="1:8" x14ac:dyDescent="0.2">
      <c r="F74" s="158">
        <f>F73-F72</f>
        <v>2380022</v>
      </c>
      <c r="G74" s="159">
        <f>SUM(G72:G73)</f>
        <v>2692600</v>
      </c>
      <c r="H74" s="160">
        <f>F74-G74</f>
        <v>-312578</v>
      </c>
    </row>
  </sheetData>
  <mergeCells count="2">
    <mergeCell ref="A1:G1"/>
    <mergeCell ref="A2:G2"/>
  </mergeCells>
  <pageMargins left="0.7" right="0.7" top="0.75" bottom="0.75" header="0.3" footer="0.3"/>
  <legacy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4th MSG</vt:lpstr>
      <vt:lpstr>Update-2Yrs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2017-09-12T11:00:40Z</dcterms:modified>
</cp:coreProperties>
</file>